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raport" sheetId="1" r:id="rId1"/>
  </sheets>
  <calcPr calcId="145621"/>
</workbook>
</file>

<file path=xl/calcChain.xml><?xml version="1.0" encoding="utf-8"?>
<calcChain xmlns="http://schemas.openxmlformats.org/spreadsheetml/2006/main">
  <c r="G9" i="1" l="1"/>
  <c r="H9" i="1"/>
  <c r="G10" i="1"/>
  <c r="G11" i="1"/>
  <c r="H11" i="1"/>
  <c r="G12" i="1"/>
  <c r="H12" i="1"/>
  <c r="G13" i="1"/>
  <c r="H13" i="1"/>
  <c r="G14" i="1"/>
  <c r="H14" i="1"/>
  <c r="G15" i="1"/>
  <c r="H15" i="1"/>
  <c r="G16" i="1"/>
  <c r="H16" i="1"/>
  <c r="G17" i="1"/>
  <c r="H17" i="1"/>
  <c r="G18" i="1"/>
  <c r="H18" i="1"/>
  <c r="G19" i="1"/>
  <c r="H19" i="1"/>
  <c r="G20" i="1" l="1"/>
  <c r="D47" i="1"/>
  <c r="D101" i="1"/>
  <c r="D176" i="1"/>
  <c r="D64" i="1"/>
  <c r="D252" i="1"/>
  <c r="D206" i="1"/>
  <c r="D237" i="1"/>
  <c r="D218" i="1"/>
  <c r="D216" i="1"/>
  <c r="D214" i="1"/>
  <c r="D213" i="1"/>
  <c r="D198" i="1"/>
  <c r="D196" i="1"/>
  <c r="D190" i="1"/>
  <c r="D189" i="1"/>
  <c r="D183" i="1"/>
  <c r="D173" i="1"/>
  <c r="D147" i="1"/>
  <c r="D139" i="1"/>
  <c r="D123" i="1"/>
  <c r="D122" i="1"/>
  <c r="D116" i="1"/>
  <c r="D88" i="1"/>
  <c r="D87" i="1"/>
  <c r="D74" i="1"/>
  <c r="D67" i="1"/>
  <c r="D59" i="1"/>
  <c r="D52" i="1"/>
  <c r="D46" i="1"/>
  <c r="D38" i="1"/>
  <c r="D37" i="1"/>
  <c r="D10" i="1"/>
  <c r="H10" i="1" s="1"/>
  <c r="H20" i="1" s="1"/>
  <c r="G190" i="1" l="1"/>
  <c r="H190" i="1"/>
  <c r="K190" i="1"/>
  <c r="I190" i="1" s="1"/>
  <c r="G191" i="1"/>
  <c r="H191" i="1"/>
  <c r="K191" i="1"/>
  <c r="I191" i="1" s="1"/>
  <c r="G192" i="1"/>
  <c r="K192" i="1"/>
  <c r="G193" i="1"/>
  <c r="H193" i="1"/>
  <c r="K193" i="1"/>
  <c r="I193" i="1" s="1"/>
  <c r="G194" i="1"/>
  <c r="H194" i="1"/>
  <c r="K194" i="1"/>
  <c r="I194" i="1" s="1"/>
  <c r="G195" i="1"/>
  <c r="H195" i="1"/>
  <c r="K195" i="1"/>
  <c r="I195" i="1" s="1"/>
  <c r="G196" i="1"/>
  <c r="H196" i="1"/>
  <c r="K196" i="1"/>
  <c r="I196" i="1" s="1"/>
  <c r="G197" i="1"/>
  <c r="H197" i="1"/>
  <c r="K197" i="1"/>
  <c r="I197" i="1" s="1"/>
  <c r="G198" i="1"/>
  <c r="H198" i="1"/>
  <c r="K198" i="1"/>
  <c r="I198" i="1" s="1"/>
  <c r="G199" i="1"/>
  <c r="H199" i="1"/>
  <c r="K199" i="1"/>
  <c r="I199" i="1" s="1"/>
  <c r="G200" i="1"/>
  <c r="K200" i="1"/>
  <c r="G201" i="1"/>
  <c r="K201" i="1"/>
  <c r="G202" i="1"/>
  <c r="H202" i="1"/>
  <c r="K202" i="1"/>
  <c r="I202" i="1" s="1"/>
  <c r="G203" i="1"/>
  <c r="H203" i="1"/>
  <c r="K203" i="1"/>
  <c r="I203" i="1" s="1"/>
  <c r="G204" i="1"/>
  <c r="H204" i="1"/>
  <c r="K204" i="1"/>
  <c r="I204" i="1" s="1"/>
  <c r="G205" i="1"/>
  <c r="H205" i="1"/>
  <c r="K205" i="1"/>
  <c r="I205" i="1" s="1"/>
  <c r="G206" i="1"/>
  <c r="H206" i="1"/>
  <c r="K206" i="1"/>
  <c r="I206" i="1" s="1"/>
  <c r="G207" i="1"/>
  <c r="H207" i="1"/>
  <c r="K207" i="1"/>
  <c r="I207" i="1" s="1"/>
  <c r="G208" i="1"/>
  <c r="H208" i="1"/>
  <c r="K208" i="1"/>
  <c r="I208" i="1" s="1"/>
  <c r="G209" i="1"/>
  <c r="H209" i="1"/>
  <c r="K209" i="1"/>
  <c r="I209" i="1" s="1"/>
  <c r="G210" i="1"/>
  <c r="H210" i="1"/>
  <c r="K210" i="1"/>
  <c r="I210" i="1" s="1"/>
  <c r="G211" i="1"/>
  <c r="H211" i="1"/>
  <c r="K211" i="1"/>
  <c r="I211" i="1" s="1"/>
  <c r="G212" i="1"/>
  <c r="H212" i="1"/>
  <c r="K212" i="1"/>
  <c r="I212" i="1" s="1"/>
  <c r="G213" i="1"/>
  <c r="H213" i="1"/>
  <c r="K213" i="1"/>
  <c r="I213" i="1" s="1"/>
  <c r="G214" i="1"/>
  <c r="H214" i="1"/>
  <c r="K214" i="1"/>
  <c r="I214" i="1" s="1"/>
  <c r="G215" i="1"/>
  <c r="H215" i="1"/>
  <c r="K215" i="1"/>
  <c r="I215" i="1" s="1"/>
  <c r="G216" i="1"/>
  <c r="H216" i="1"/>
  <c r="K216" i="1"/>
  <c r="I216" i="1" s="1"/>
  <c r="G217" i="1"/>
  <c r="H217" i="1"/>
  <c r="K217" i="1"/>
  <c r="I217" i="1" s="1"/>
  <c r="G218" i="1"/>
  <c r="H218" i="1"/>
  <c r="K218" i="1"/>
  <c r="I218" i="1" s="1"/>
  <c r="G219" i="1"/>
  <c r="H219" i="1"/>
  <c r="K219" i="1"/>
  <c r="I219" i="1" s="1"/>
  <c r="G220" i="1"/>
  <c r="H220" i="1"/>
  <c r="K220" i="1"/>
  <c r="I220" i="1" s="1"/>
  <c r="G221" i="1"/>
  <c r="H221" i="1"/>
  <c r="K221" i="1"/>
  <c r="I221" i="1" s="1"/>
  <c r="G222" i="1"/>
  <c r="H222" i="1"/>
  <c r="K222" i="1"/>
  <c r="I222" i="1" s="1"/>
  <c r="G223" i="1"/>
  <c r="H223" i="1"/>
  <c r="K223" i="1"/>
  <c r="I223" i="1" s="1"/>
  <c r="G224" i="1"/>
  <c r="H224" i="1"/>
  <c r="K224" i="1"/>
  <c r="I224" i="1" s="1"/>
  <c r="G225" i="1"/>
  <c r="H225" i="1"/>
  <c r="K225" i="1"/>
  <c r="I225" i="1" s="1"/>
  <c r="G226" i="1"/>
  <c r="H226" i="1"/>
  <c r="K226" i="1"/>
  <c r="I226" i="1" s="1"/>
  <c r="G227" i="1"/>
  <c r="H227" i="1"/>
  <c r="K227" i="1"/>
  <c r="I227" i="1" s="1"/>
  <c r="G228" i="1"/>
  <c r="H228" i="1"/>
  <c r="K228" i="1"/>
  <c r="I228" i="1" s="1"/>
  <c r="G229" i="1"/>
  <c r="H229" i="1"/>
  <c r="K229" i="1"/>
  <c r="I229" i="1" s="1"/>
  <c r="G230" i="1"/>
  <c r="H230" i="1"/>
  <c r="K230" i="1"/>
  <c r="I230" i="1" s="1"/>
  <c r="G231" i="1"/>
  <c r="H231" i="1"/>
  <c r="K231" i="1"/>
  <c r="I231" i="1" s="1"/>
  <c r="G232" i="1"/>
  <c r="H232" i="1"/>
  <c r="K232" i="1"/>
  <c r="I232" i="1" s="1"/>
  <c r="G233" i="1"/>
  <c r="H233" i="1"/>
  <c r="K233" i="1"/>
  <c r="I233" i="1" s="1"/>
  <c r="G234" i="1"/>
  <c r="H234" i="1"/>
  <c r="K234" i="1"/>
  <c r="I234" i="1" s="1"/>
  <c r="G235" i="1"/>
  <c r="H235" i="1"/>
  <c r="K235" i="1"/>
  <c r="I235" i="1" s="1"/>
  <c r="G236" i="1"/>
  <c r="H236" i="1"/>
  <c r="K236" i="1"/>
  <c r="I236" i="1" s="1"/>
  <c r="G237" i="1"/>
  <c r="H237" i="1"/>
  <c r="K237" i="1"/>
  <c r="I237" i="1" s="1"/>
  <c r="G238" i="1"/>
  <c r="K238" i="1"/>
  <c r="G239" i="1"/>
  <c r="K239" i="1"/>
  <c r="G240" i="1"/>
  <c r="K240" i="1"/>
  <c r="G241" i="1"/>
  <c r="H241" i="1"/>
  <c r="K241" i="1"/>
  <c r="I241" i="1" s="1"/>
  <c r="G242" i="1"/>
  <c r="H242" i="1"/>
  <c r="K242" i="1"/>
  <c r="I242" i="1" s="1"/>
  <c r="G243" i="1"/>
  <c r="H243" i="1"/>
  <c r="K243" i="1"/>
  <c r="I243" i="1" s="1"/>
  <c r="G244" i="1"/>
  <c r="H244" i="1"/>
  <c r="K244" i="1"/>
  <c r="I244" i="1" s="1"/>
  <c r="G245" i="1"/>
  <c r="H245" i="1"/>
  <c r="K245" i="1"/>
  <c r="I245" i="1" s="1"/>
  <c r="G246" i="1"/>
  <c r="H246" i="1"/>
  <c r="K246" i="1"/>
  <c r="I246" i="1" s="1"/>
  <c r="G247" i="1"/>
  <c r="H247" i="1"/>
  <c r="K247" i="1"/>
  <c r="I247" i="1" s="1"/>
  <c r="G248" i="1"/>
  <c r="H248" i="1"/>
  <c r="K248" i="1"/>
  <c r="I248" i="1" s="1"/>
  <c r="G249" i="1"/>
  <c r="H249" i="1"/>
  <c r="K249" i="1"/>
  <c r="I249" i="1" s="1"/>
  <c r="G250" i="1"/>
  <c r="H250" i="1"/>
  <c r="K250" i="1"/>
  <c r="I250" i="1" s="1"/>
  <c r="G251" i="1"/>
  <c r="K251" i="1"/>
  <c r="G252" i="1"/>
  <c r="H252" i="1"/>
  <c r="K252" i="1"/>
  <c r="I252" i="1" s="1"/>
  <c r="G253" i="1"/>
  <c r="H253" i="1"/>
  <c r="K253" i="1"/>
  <c r="I253" i="1" s="1"/>
  <c r="G254" i="1"/>
  <c r="K254" i="1"/>
  <c r="G255" i="1"/>
  <c r="K255" i="1"/>
  <c r="G256" i="1"/>
  <c r="H256" i="1"/>
  <c r="K256" i="1"/>
  <c r="I256" i="1" s="1"/>
  <c r="G257" i="1"/>
  <c r="H257" i="1"/>
  <c r="K257" i="1"/>
  <c r="I257" i="1" s="1"/>
  <c r="G258" i="1"/>
  <c r="H258" i="1"/>
  <c r="K258" i="1"/>
  <c r="I258" i="1" s="1"/>
  <c r="G259" i="1"/>
  <c r="H259" i="1"/>
  <c r="K259" i="1"/>
  <c r="I259" i="1" s="1"/>
  <c r="G260" i="1"/>
  <c r="H260" i="1"/>
  <c r="K260" i="1"/>
  <c r="I260" i="1" s="1"/>
  <c r="G261" i="1"/>
  <c r="H261" i="1"/>
  <c r="K261" i="1"/>
  <c r="I261" i="1" s="1"/>
  <c r="G262" i="1"/>
  <c r="H262" i="1"/>
  <c r="K262" i="1"/>
  <c r="I262" i="1" s="1"/>
  <c r="G263" i="1"/>
  <c r="H263" i="1"/>
  <c r="K263" i="1"/>
  <c r="I263" i="1" s="1"/>
  <c r="G264" i="1"/>
  <c r="H264" i="1"/>
  <c r="K264" i="1"/>
  <c r="I264" i="1" s="1"/>
  <c r="G265" i="1"/>
  <c r="H265" i="1"/>
  <c r="K265" i="1"/>
  <c r="I265" i="1" s="1"/>
  <c r="G266" i="1"/>
  <c r="H266" i="1"/>
  <c r="K266" i="1"/>
  <c r="I266" i="1" s="1"/>
  <c r="G267" i="1"/>
  <c r="H267" i="1"/>
  <c r="K267" i="1"/>
  <c r="I267" i="1" s="1"/>
  <c r="G268" i="1"/>
  <c r="H268" i="1"/>
  <c r="K268" i="1"/>
  <c r="I268" i="1" s="1"/>
  <c r="G269" i="1"/>
  <c r="H269" i="1"/>
  <c r="K269" i="1"/>
  <c r="I269" i="1" s="1"/>
  <c r="G270" i="1"/>
  <c r="H270" i="1"/>
  <c r="K270" i="1"/>
  <c r="I270" i="1" s="1"/>
  <c r="G271" i="1"/>
  <c r="K271" i="1"/>
  <c r="G272" i="1"/>
  <c r="K272" i="1"/>
  <c r="G273" i="1"/>
  <c r="H273" i="1"/>
  <c r="K273" i="1"/>
  <c r="I273" i="1" s="1"/>
  <c r="G274" i="1"/>
  <c r="H274" i="1"/>
  <c r="K274" i="1"/>
  <c r="I274" i="1" s="1"/>
  <c r="G159" i="1"/>
  <c r="H159" i="1"/>
  <c r="K159" i="1"/>
  <c r="I159" i="1" s="1"/>
  <c r="G160" i="1"/>
  <c r="H160" i="1"/>
  <c r="K160" i="1"/>
  <c r="I160" i="1" s="1"/>
  <c r="G161" i="1"/>
  <c r="H161" i="1"/>
  <c r="K161" i="1"/>
  <c r="I161" i="1" s="1"/>
  <c r="G162" i="1"/>
  <c r="H162" i="1"/>
  <c r="K162" i="1"/>
  <c r="I162" i="1" s="1"/>
  <c r="G163" i="1"/>
  <c r="H163" i="1"/>
  <c r="K163" i="1"/>
  <c r="I163" i="1" s="1"/>
  <c r="G164" i="1"/>
  <c r="H164" i="1"/>
  <c r="K164" i="1"/>
  <c r="I164" i="1" s="1"/>
  <c r="G165" i="1"/>
  <c r="H165" i="1"/>
  <c r="K165" i="1"/>
  <c r="I165" i="1" s="1"/>
  <c r="G166" i="1"/>
  <c r="H166" i="1"/>
  <c r="K166" i="1"/>
  <c r="I166" i="1" s="1"/>
  <c r="G167" i="1"/>
  <c r="H167" i="1"/>
  <c r="K167" i="1"/>
  <c r="I167" i="1" s="1"/>
  <c r="G168" i="1"/>
  <c r="H168" i="1"/>
  <c r="K168" i="1"/>
  <c r="I168" i="1" s="1"/>
  <c r="G169" i="1"/>
  <c r="H169" i="1"/>
  <c r="K169" i="1"/>
  <c r="I169" i="1" s="1"/>
  <c r="G170" i="1"/>
  <c r="H170" i="1"/>
  <c r="K170" i="1"/>
  <c r="I170" i="1" s="1"/>
  <c r="G171" i="1"/>
  <c r="H171" i="1"/>
  <c r="K171" i="1"/>
  <c r="I171" i="1" s="1"/>
  <c r="G172" i="1"/>
  <c r="H172" i="1"/>
  <c r="K172" i="1"/>
  <c r="I172" i="1" s="1"/>
  <c r="G173" i="1"/>
  <c r="H173" i="1"/>
  <c r="K173" i="1"/>
  <c r="I173" i="1" s="1"/>
  <c r="G174" i="1"/>
  <c r="H174" i="1"/>
  <c r="K174" i="1"/>
  <c r="I174" i="1" s="1"/>
  <c r="G175" i="1"/>
  <c r="H175" i="1"/>
  <c r="K175" i="1"/>
  <c r="I175" i="1" s="1"/>
  <c r="G176" i="1"/>
  <c r="H176" i="1"/>
  <c r="K176" i="1"/>
  <c r="I176" i="1" s="1"/>
  <c r="G177" i="1"/>
  <c r="H177" i="1"/>
  <c r="K177" i="1"/>
  <c r="I177" i="1" s="1"/>
  <c r="G178" i="1"/>
  <c r="H178" i="1"/>
  <c r="K178" i="1"/>
  <c r="I178" i="1" s="1"/>
  <c r="G179" i="1"/>
  <c r="H179" i="1"/>
  <c r="K179" i="1"/>
  <c r="I179" i="1" s="1"/>
  <c r="G180" i="1"/>
  <c r="H180" i="1"/>
  <c r="K180" i="1"/>
  <c r="I180" i="1" s="1"/>
  <c r="G181" i="1"/>
  <c r="H181" i="1"/>
  <c r="K181" i="1"/>
  <c r="I181" i="1" s="1"/>
  <c r="G182" i="1"/>
  <c r="H182" i="1"/>
  <c r="K182" i="1"/>
  <c r="I182" i="1" s="1"/>
  <c r="G183" i="1"/>
  <c r="H183" i="1"/>
  <c r="K183" i="1"/>
  <c r="I183" i="1" s="1"/>
  <c r="G184" i="1"/>
  <c r="H184" i="1"/>
  <c r="K184" i="1"/>
  <c r="I184" i="1" s="1"/>
  <c r="G185" i="1"/>
  <c r="H185" i="1"/>
  <c r="K185" i="1"/>
  <c r="I185" i="1" s="1"/>
  <c r="G152" i="1"/>
  <c r="H152" i="1"/>
  <c r="K152" i="1"/>
  <c r="I152" i="1" s="1"/>
  <c r="G153" i="1"/>
  <c r="H153" i="1"/>
  <c r="K153" i="1"/>
  <c r="I153" i="1" s="1"/>
  <c r="G154" i="1"/>
  <c r="H154" i="1"/>
  <c r="K154" i="1"/>
  <c r="I154" i="1" s="1"/>
  <c r="G155" i="1"/>
  <c r="H155" i="1"/>
  <c r="K155" i="1"/>
  <c r="I155" i="1" s="1"/>
  <c r="K151" i="1"/>
  <c r="I151" i="1" s="1"/>
  <c r="H151" i="1"/>
  <c r="G151" i="1"/>
  <c r="G120" i="1"/>
  <c r="H120" i="1"/>
  <c r="K120" i="1"/>
  <c r="I120" i="1" s="1"/>
  <c r="G121" i="1"/>
  <c r="H121" i="1"/>
  <c r="K121" i="1"/>
  <c r="I121" i="1" s="1"/>
  <c r="G122" i="1"/>
  <c r="H122" i="1"/>
  <c r="K122" i="1"/>
  <c r="I122" i="1" s="1"/>
  <c r="G123" i="1"/>
  <c r="H123" i="1"/>
  <c r="K123" i="1"/>
  <c r="I123" i="1" s="1"/>
  <c r="G124" i="1"/>
  <c r="H124" i="1"/>
  <c r="K124" i="1"/>
  <c r="I124" i="1" s="1"/>
  <c r="G125" i="1"/>
  <c r="H125" i="1"/>
  <c r="K125" i="1"/>
  <c r="I125" i="1" s="1"/>
  <c r="G126" i="1"/>
  <c r="H126" i="1"/>
  <c r="K126" i="1"/>
  <c r="I126" i="1" s="1"/>
  <c r="G127" i="1"/>
  <c r="H127" i="1"/>
  <c r="K127" i="1"/>
  <c r="I127" i="1" s="1"/>
  <c r="G128" i="1"/>
  <c r="H128" i="1"/>
  <c r="K128" i="1"/>
  <c r="I128" i="1" s="1"/>
  <c r="G129" i="1"/>
  <c r="H129" i="1"/>
  <c r="K129" i="1"/>
  <c r="I129" i="1" s="1"/>
  <c r="G130" i="1"/>
  <c r="H130" i="1"/>
  <c r="K130" i="1"/>
  <c r="I130" i="1" s="1"/>
  <c r="G131" i="1"/>
  <c r="H131" i="1"/>
  <c r="K131" i="1"/>
  <c r="I131" i="1" s="1"/>
  <c r="G132" i="1"/>
  <c r="H132" i="1"/>
  <c r="K132" i="1"/>
  <c r="I132" i="1" s="1"/>
  <c r="G133" i="1"/>
  <c r="H133" i="1"/>
  <c r="K133" i="1"/>
  <c r="I133" i="1" s="1"/>
  <c r="G134" i="1"/>
  <c r="H134" i="1"/>
  <c r="K134" i="1"/>
  <c r="I134" i="1" s="1"/>
  <c r="G135" i="1"/>
  <c r="H135" i="1"/>
  <c r="K135" i="1"/>
  <c r="I135" i="1" s="1"/>
  <c r="G136" i="1"/>
  <c r="H136" i="1"/>
  <c r="K136" i="1"/>
  <c r="I136" i="1" s="1"/>
  <c r="G137" i="1"/>
  <c r="H137" i="1"/>
  <c r="K137" i="1"/>
  <c r="I137" i="1" s="1"/>
  <c r="G138" i="1"/>
  <c r="H138" i="1"/>
  <c r="K138" i="1"/>
  <c r="I138" i="1" s="1"/>
  <c r="G139" i="1"/>
  <c r="H139" i="1"/>
  <c r="K139" i="1"/>
  <c r="I139" i="1" s="1"/>
  <c r="G140" i="1"/>
  <c r="H140" i="1"/>
  <c r="K140" i="1"/>
  <c r="I140" i="1" s="1"/>
  <c r="G141" i="1"/>
  <c r="H141" i="1"/>
  <c r="K141" i="1"/>
  <c r="I141" i="1" s="1"/>
  <c r="G142" i="1"/>
  <c r="H142" i="1"/>
  <c r="K142" i="1"/>
  <c r="I142" i="1" s="1"/>
  <c r="G143" i="1"/>
  <c r="H143" i="1"/>
  <c r="K143" i="1"/>
  <c r="I143" i="1" s="1"/>
  <c r="G144" i="1"/>
  <c r="H144" i="1"/>
  <c r="K144" i="1"/>
  <c r="I144" i="1" s="1"/>
  <c r="G145" i="1"/>
  <c r="H145" i="1"/>
  <c r="K145" i="1"/>
  <c r="I145" i="1" s="1"/>
  <c r="G146" i="1"/>
  <c r="K146" i="1"/>
  <c r="G147" i="1"/>
  <c r="H147" i="1"/>
  <c r="K147" i="1"/>
  <c r="I147" i="1" s="1"/>
  <c r="K189" i="1"/>
  <c r="I189" i="1" s="1"/>
  <c r="H189" i="1"/>
  <c r="G189" i="1"/>
  <c r="K119" i="1"/>
  <c r="I119" i="1" s="1"/>
  <c r="H119" i="1"/>
  <c r="G119" i="1"/>
  <c r="K116" i="1"/>
  <c r="I116" i="1" s="1"/>
  <c r="H116" i="1"/>
  <c r="G116" i="1"/>
  <c r="G24" i="1"/>
  <c r="H24" i="1"/>
  <c r="K24" i="1"/>
  <c r="I24" i="1" s="1"/>
  <c r="G25" i="1"/>
  <c r="H25" i="1"/>
  <c r="K25" i="1"/>
  <c r="I25" i="1" s="1"/>
  <c r="G26" i="1"/>
  <c r="H26" i="1"/>
  <c r="K26" i="1"/>
  <c r="I26" i="1" s="1"/>
  <c r="G27" i="1"/>
  <c r="H27" i="1"/>
  <c r="K27" i="1"/>
  <c r="I27" i="1" s="1"/>
  <c r="G28" i="1"/>
  <c r="H28" i="1"/>
  <c r="K28" i="1"/>
  <c r="I28" i="1" s="1"/>
  <c r="G29" i="1"/>
  <c r="H29" i="1"/>
  <c r="K29" i="1"/>
  <c r="I29" i="1" s="1"/>
  <c r="G30" i="1"/>
  <c r="H30" i="1"/>
  <c r="K30" i="1"/>
  <c r="I30" i="1" s="1"/>
  <c r="G31" i="1"/>
  <c r="H31" i="1"/>
  <c r="K31" i="1"/>
  <c r="I31" i="1" s="1"/>
  <c r="G32" i="1"/>
  <c r="K32" i="1"/>
  <c r="G33" i="1"/>
  <c r="H33" i="1"/>
  <c r="K33" i="1"/>
  <c r="I33" i="1" s="1"/>
  <c r="G34" i="1"/>
  <c r="H34" i="1"/>
  <c r="K34" i="1"/>
  <c r="I34" i="1" s="1"/>
  <c r="G35" i="1"/>
  <c r="H35" i="1"/>
  <c r="K35" i="1"/>
  <c r="I35" i="1" s="1"/>
  <c r="G36" i="1"/>
  <c r="H36" i="1"/>
  <c r="K36" i="1"/>
  <c r="I36" i="1" s="1"/>
  <c r="G37" i="1"/>
  <c r="H37" i="1"/>
  <c r="K37" i="1"/>
  <c r="I37" i="1" s="1"/>
  <c r="G38" i="1"/>
  <c r="H38" i="1"/>
  <c r="K38" i="1"/>
  <c r="I38" i="1" s="1"/>
  <c r="G39" i="1"/>
  <c r="H39" i="1"/>
  <c r="K39" i="1"/>
  <c r="I39" i="1" s="1"/>
  <c r="G40" i="1"/>
  <c r="H40" i="1"/>
  <c r="K40" i="1"/>
  <c r="I40" i="1" s="1"/>
  <c r="G41" i="1"/>
  <c r="H41" i="1"/>
  <c r="K41" i="1"/>
  <c r="I41" i="1" s="1"/>
  <c r="G42" i="1"/>
  <c r="H42" i="1"/>
  <c r="K42" i="1"/>
  <c r="I42" i="1" s="1"/>
  <c r="G43" i="1"/>
  <c r="H43" i="1"/>
  <c r="K43" i="1"/>
  <c r="I43" i="1" s="1"/>
  <c r="G44" i="1"/>
  <c r="H44" i="1"/>
  <c r="K44" i="1"/>
  <c r="I44" i="1" s="1"/>
  <c r="G45" i="1"/>
  <c r="H45" i="1"/>
  <c r="K45" i="1"/>
  <c r="I45" i="1" s="1"/>
  <c r="G46" i="1"/>
  <c r="H46" i="1"/>
  <c r="K46" i="1"/>
  <c r="I46" i="1" s="1"/>
  <c r="G47" i="1"/>
  <c r="H47" i="1"/>
  <c r="K47" i="1"/>
  <c r="I47" i="1" s="1"/>
  <c r="G48" i="1"/>
  <c r="H48" i="1"/>
  <c r="K48" i="1"/>
  <c r="I48" i="1" s="1"/>
  <c r="G49" i="1"/>
  <c r="H49" i="1"/>
  <c r="K49" i="1"/>
  <c r="I49" i="1" s="1"/>
  <c r="G50" i="1"/>
  <c r="H50" i="1"/>
  <c r="K50" i="1"/>
  <c r="I50" i="1" s="1"/>
  <c r="G51" i="1"/>
  <c r="H51" i="1"/>
  <c r="K51" i="1"/>
  <c r="I51" i="1" s="1"/>
  <c r="G52" i="1"/>
  <c r="H52" i="1"/>
  <c r="K52" i="1"/>
  <c r="I52" i="1" s="1"/>
  <c r="G53" i="1"/>
  <c r="H53" i="1"/>
  <c r="K53" i="1"/>
  <c r="I53" i="1" s="1"/>
  <c r="G54" i="1"/>
  <c r="H54" i="1"/>
  <c r="K54" i="1"/>
  <c r="I54" i="1" s="1"/>
  <c r="G55" i="1"/>
  <c r="H55" i="1"/>
  <c r="K55" i="1"/>
  <c r="I55" i="1" s="1"/>
  <c r="G56" i="1"/>
  <c r="H56" i="1"/>
  <c r="K56" i="1"/>
  <c r="I56" i="1" s="1"/>
  <c r="G57" i="1"/>
  <c r="H57" i="1"/>
  <c r="K57" i="1"/>
  <c r="I57" i="1" s="1"/>
  <c r="G58" i="1"/>
  <c r="H58" i="1"/>
  <c r="K58" i="1"/>
  <c r="I58" i="1" s="1"/>
  <c r="G59" i="1"/>
  <c r="H59" i="1"/>
  <c r="K59" i="1"/>
  <c r="I59" i="1" s="1"/>
  <c r="G60" i="1"/>
  <c r="H60" i="1"/>
  <c r="K60" i="1"/>
  <c r="I60" i="1" s="1"/>
  <c r="G61" i="1"/>
  <c r="H61" i="1"/>
  <c r="K61" i="1"/>
  <c r="I61" i="1" s="1"/>
  <c r="G62" i="1"/>
  <c r="H62" i="1"/>
  <c r="K62" i="1"/>
  <c r="I62" i="1" s="1"/>
  <c r="G63" i="1"/>
  <c r="H63" i="1"/>
  <c r="K63" i="1"/>
  <c r="I63" i="1" s="1"/>
  <c r="G64" i="1"/>
  <c r="H64" i="1"/>
  <c r="K64" i="1"/>
  <c r="I64" i="1" s="1"/>
  <c r="G65" i="1"/>
  <c r="H65" i="1"/>
  <c r="K65" i="1"/>
  <c r="I65" i="1" s="1"/>
  <c r="G66" i="1"/>
  <c r="H66" i="1"/>
  <c r="K66" i="1"/>
  <c r="I66" i="1" s="1"/>
  <c r="G67" i="1"/>
  <c r="H67" i="1"/>
  <c r="K67" i="1"/>
  <c r="I67" i="1" s="1"/>
  <c r="G68" i="1"/>
  <c r="H68" i="1"/>
  <c r="K68" i="1"/>
  <c r="I68" i="1" s="1"/>
  <c r="G69" i="1"/>
  <c r="H69" i="1"/>
  <c r="K69" i="1"/>
  <c r="I69" i="1" s="1"/>
  <c r="G70" i="1"/>
  <c r="H70" i="1"/>
  <c r="K70" i="1"/>
  <c r="I70" i="1" s="1"/>
  <c r="G71" i="1"/>
  <c r="H71" i="1"/>
  <c r="K71" i="1"/>
  <c r="I71" i="1" s="1"/>
  <c r="G72" i="1"/>
  <c r="H72" i="1"/>
  <c r="K72" i="1"/>
  <c r="I72" i="1" s="1"/>
  <c r="G73" i="1"/>
  <c r="H73" i="1"/>
  <c r="K73" i="1"/>
  <c r="I73" i="1" s="1"/>
  <c r="G74" i="1"/>
  <c r="H74" i="1"/>
  <c r="K74" i="1"/>
  <c r="I74" i="1" s="1"/>
  <c r="G75" i="1"/>
  <c r="H75" i="1"/>
  <c r="K75" i="1"/>
  <c r="I75" i="1" s="1"/>
  <c r="G76" i="1"/>
  <c r="H76" i="1"/>
  <c r="K76" i="1"/>
  <c r="I76" i="1" s="1"/>
  <c r="G77" i="1"/>
  <c r="H77" i="1"/>
  <c r="K77" i="1"/>
  <c r="I77" i="1" s="1"/>
  <c r="G78" i="1"/>
  <c r="H78" i="1"/>
  <c r="K78" i="1"/>
  <c r="I78" i="1" s="1"/>
  <c r="G79" i="1"/>
  <c r="H79" i="1"/>
  <c r="K79" i="1"/>
  <c r="I79" i="1" s="1"/>
  <c r="G80" i="1"/>
  <c r="H80" i="1"/>
  <c r="K80" i="1"/>
  <c r="I80" i="1" s="1"/>
  <c r="G81" i="1"/>
  <c r="H81" i="1"/>
  <c r="K81" i="1"/>
  <c r="I81" i="1" s="1"/>
  <c r="G82" i="1"/>
  <c r="H82" i="1"/>
  <c r="K82" i="1"/>
  <c r="I82" i="1" s="1"/>
  <c r="G83" i="1"/>
  <c r="H83" i="1"/>
  <c r="K83" i="1"/>
  <c r="I83" i="1" s="1"/>
  <c r="G84" i="1"/>
  <c r="H84" i="1"/>
  <c r="K84" i="1"/>
  <c r="I84" i="1" s="1"/>
  <c r="G85" i="1"/>
  <c r="H85" i="1"/>
  <c r="K85" i="1"/>
  <c r="I85" i="1" s="1"/>
  <c r="G86" i="1"/>
  <c r="H86" i="1"/>
  <c r="K86" i="1"/>
  <c r="I86" i="1" s="1"/>
  <c r="G87" i="1"/>
  <c r="H87" i="1"/>
  <c r="K87" i="1"/>
  <c r="I87" i="1" s="1"/>
  <c r="G88" i="1"/>
  <c r="H88" i="1"/>
  <c r="K88" i="1"/>
  <c r="I88" i="1" s="1"/>
  <c r="G89" i="1"/>
  <c r="H89" i="1"/>
  <c r="K89" i="1"/>
  <c r="I89" i="1" s="1"/>
  <c r="G90" i="1"/>
  <c r="H90" i="1"/>
  <c r="K90" i="1"/>
  <c r="I90" i="1" s="1"/>
  <c r="G91" i="1"/>
  <c r="H91" i="1"/>
  <c r="K91" i="1"/>
  <c r="I91" i="1" s="1"/>
  <c r="G92" i="1"/>
  <c r="H92" i="1"/>
  <c r="K92" i="1"/>
  <c r="I92" i="1" s="1"/>
  <c r="G93" i="1"/>
  <c r="H93" i="1"/>
  <c r="K93" i="1"/>
  <c r="I93" i="1" s="1"/>
  <c r="G94" i="1"/>
  <c r="H94" i="1"/>
  <c r="K94" i="1"/>
  <c r="I94" i="1" s="1"/>
  <c r="G95" i="1"/>
  <c r="H95" i="1"/>
  <c r="K95" i="1"/>
  <c r="I95" i="1" s="1"/>
  <c r="G96" i="1"/>
  <c r="H96" i="1"/>
  <c r="K96" i="1"/>
  <c r="I96" i="1" s="1"/>
  <c r="G97" i="1"/>
  <c r="H97" i="1"/>
  <c r="K97" i="1"/>
  <c r="I97" i="1" s="1"/>
  <c r="G98" i="1"/>
  <c r="H98" i="1"/>
  <c r="K98" i="1"/>
  <c r="I98" i="1" s="1"/>
  <c r="G99" i="1"/>
  <c r="H99" i="1"/>
  <c r="K99" i="1"/>
  <c r="I99" i="1" s="1"/>
  <c r="G100" i="1"/>
  <c r="H100" i="1"/>
  <c r="K100" i="1"/>
  <c r="I100" i="1" s="1"/>
  <c r="G101" i="1"/>
  <c r="H101" i="1"/>
  <c r="K101" i="1"/>
  <c r="I101" i="1" s="1"/>
  <c r="G102" i="1"/>
  <c r="H102" i="1"/>
  <c r="K102" i="1"/>
  <c r="I102" i="1" s="1"/>
  <c r="G103" i="1"/>
  <c r="H103" i="1"/>
  <c r="K103" i="1"/>
  <c r="I103" i="1" s="1"/>
  <c r="G104" i="1"/>
  <c r="H104" i="1"/>
  <c r="K104" i="1"/>
  <c r="I104" i="1" s="1"/>
  <c r="G105" i="1"/>
  <c r="K105" i="1"/>
  <c r="G106" i="1"/>
  <c r="H106" i="1"/>
  <c r="K106" i="1"/>
  <c r="I106" i="1" s="1"/>
  <c r="G107" i="1"/>
  <c r="H107" i="1"/>
  <c r="K107" i="1"/>
  <c r="I107" i="1" s="1"/>
  <c r="G108" i="1"/>
  <c r="H108" i="1"/>
  <c r="K108" i="1"/>
  <c r="I108" i="1" s="1"/>
  <c r="G109" i="1"/>
  <c r="K109" i="1"/>
  <c r="G110" i="1"/>
  <c r="H110" i="1"/>
  <c r="K110" i="1"/>
  <c r="I110" i="1" s="1"/>
  <c r="G111" i="1"/>
  <c r="H111" i="1"/>
  <c r="K111" i="1"/>
  <c r="I111" i="1" s="1"/>
  <c r="G112" i="1"/>
  <c r="H112" i="1"/>
  <c r="K112" i="1"/>
  <c r="I112" i="1" s="1"/>
  <c r="K23" i="1"/>
  <c r="I23" i="1" s="1"/>
  <c r="H23" i="1"/>
  <c r="G23" i="1"/>
  <c r="K10" i="1"/>
  <c r="I10" i="1" s="1"/>
  <c r="J10" i="1" s="1"/>
  <c r="K11" i="1"/>
  <c r="I11" i="1" s="1"/>
  <c r="J11" i="1" s="1"/>
  <c r="K12" i="1"/>
  <c r="I12" i="1" s="1"/>
  <c r="J12" i="1" s="1"/>
  <c r="K13" i="1"/>
  <c r="I13" i="1" s="1"/>
  <c r="J13" i="1" s="1"/>
  <c r="K14" i="1"/>
  <c r="I14" i="1" s="1"/>
  <c r="J14" i="1" s="1"/>
  <c r="K15" i="1"/>
  <c r="I15" i="1" s="1"/>
  <c r="J15" i="1" s="1"/>
  <c r="K16" i="1"/>
  <c r="I16" i="1" s="1"/>
  <c r="J16" i="1" s="1"/>
  <c r="K17" i="1"/>
  <c r="I17" i="1" s="1"/>
  <c r="J17" i="1" s="1"/>
  <c r="K18" i="1"/>
  <c r="I18" i="1" s="1"/>
  <c r="J18" i="1" s="1"/>
  <c r="K19" i="1"/>
  <c r="I19" i="1" s="1"/>
  <c r="J19" i="1" s="1"/>
  <c r="K9" i="1"/>
  <c r="I9" i="1" s="1"/>
  <c r="I20" i="1" l="1"/>
  <c r="J9" i="1"/>
  <c r="J20" i="1" s="1"/>
  <c r="J61" i="1"/>
  <c r="J57" i="1"/>
  <c r="J46" i="1"/>
  <c r="J38" i="1"/>
  <c r="J27" i="1"/>
  <c r="J241" i="1"/>
  <c r="J233" i="1"/>
  <c r="J225" i="1"/>
  <c r="J211" i="1"/>
  <c r="J207" i="1"/>
  <c r="J198" i="1"/>
  <c r="J102" i="1"/>
  <c r="J95" i="1"/>
  <c r="J91" i="1"/>
  <c r="J87" i="1"/>
  <c r="J108" i="1"/>
  <c r="J98" i="1"/>
  <c r="J82" i="1"/>
  <c r="J67" i="1"/>
  <c r="J56" i="1"/>
  <c r="J52" i="1"/>
  <c r="J45" i="1"/>
  <c r="J260" i="1"/>
  <c r="J244" i="1"/>
  <c r="J252" i="1"/>
  <c r="J226" i="1"/>
  <c r="J223" i="1"/>
  <c r="J267" i="1"/>
  <c r="J263" i="1"/>
  <c r="J245" i="1"/>
  <c r="J212" i="1"/>
  <c r="J199" i="1"/>
  <c r="J106" i="1"/>
  <c r="J208" i="1"/>
  <c r="J204" i="1"/>
  <c r="J140" i="1"/>
  <c r="J128" i="1"/>
  <c r="J165" i="1"/>
  <c r="J161" i="1"/>
  <c r="J264" i="1"/>
  <c r="J237" i="1"/>
  <c r="J249" i="1"/>
  <c r="J242" i="1"/>
  <c r="J34" i="1"/>
  <c r="J274" i="1"/>
  <c r="J227" i="1"/>
  <c r="J205" i="1"/>
  <c r="J131" i="1"/>
  <c r="J222" i="1"/>
  <c r="J215" i="1"/>
  <c r="J214" i="1"/>
  <c r="J213" i="1"/>
  <c r="J219" i="1"/>
  <c r="J70" i="1"/>
  <c r="J60" i="1"/>
  <c r="J193" i="1"/>
  <c r="J190" i="1"/>
  <c r="J147" i="1"/>
  <c r="J127" i="1"/>
  <c r="J49" i="1"/>
  <c r="J30" i="1"/>
  <c r="J24" i="1"/>
  <c r="J259" i="1"/>
  <c r="J235" i="1"/>
  <c r="J230" i="1"/>
  <c r="J177" i="1"/>
  <c r="J154" i="1"/>
  <c r="J53" i="1"/>
  <c r="J152" i="1"/>
  <c r="J68" i="1"/>
  <c r="J180" i="1"/>
  <c r="J234" i="1"/>
  <c r="J220" i="1"/>
  <c r="J209" i="1"/>
  <c r="J173" i="1"/>
  <c r="J64" i="1"/>
  <c r="J196" i="1"/>
  <c r="J197" i="1"/>
  <c r="J217" i="1"/>
  <c r="J216" i="1"/>
  <c r="J236" i="1"/>
  <c r="J250" i="1"/>
  <c r="J256" i="1"/>
  <c r="J257" i="1"/>
  <c r="J265" i="1"/>
  <c r="J266" i="1"/>
  <c r="J268" i="1"/>
  <c r="J229" i="1"/>
  <c r="J184" i="1"/>
  <c r="J167" i="1"/>
  <c r="G186" i="1"/>
  <c r="J78" i="1"/>
  <c r="J99" i="1"/>
  <c r="J112" i="1"/>
  <c r="J139" i="1"/>
  <c r="J135" i="1"/>
  <c r="J248" i="1"/>
  <c r="J246" i="1"/>
  <c r="J206" i="1"/>
  <c r="J273" i="1"/>
  <c r="J270" i="1"/>
  <c r="J269" i="1"/>
  <c r="J261" i="1"/>
  <c r="J253" i="1"/>
  <c r="J231" i="1"/>
  <c r="G275" i="1"/>
  <c r="K275" i="1"/>
  <c r="J221" i="1"/>
  <c r="J203" i="1"/>
  <c r="J195" i="1"/>
  <c r="J191" i="1"/>
  <c r="J183" i="1"/>
  <c r="J181" i="1"/>
  <c r="J179" i="1"/>
  <c r="J176" i="1"/>
  <c r="J172" i="1"/>
  <c r="K186" i="1"/>
  <c r="J169" i="1"/>
  <c r="J166" i="1"/>
  <c r="J162" i="1"/>
  <c r="I186" i="1"/>
  <c r="H186" i="1"/>
  <c r="H156" i="1"/>
  <c r="J144" i="1"/>
  <c r="J143" i="1"/>
  <c r="J136" i="1"/>
  <c r="J132" i="1"/>
  <c r="J124" i="1"/>
  <c r="J123" i="1"/>
  <c r="J119" i="1"/>
  <c r="J116" i="1"/>
  <c r="J94" i="1"/>
  <c r="J90" i="1"/>
  <c r="J86" i="1"/>
  <c r="J83" i="1"/>
  <c r="J79" i="1"/>
  <c r="J75" i="1"/>
  <c r="J74" i="1"/>
  <c r="J71" i="1"/>
  <c r="J63" i="1"/>
  <c r="J42" i="1"/>
  <c r="J41" i="1"/>
  <c r="J37" i="1"/>
  <c r="J33" i="1"/>
  <c r="J29" i="1"/>
  <c r="J23" i="1"/>
  <c r="J258" i="1"/>
  <c r="J243" i="1"/>
  <c r="J228" i="1"/>
  <c r="J262" i="1"/>
  <c r="J247" i="1"/>
  <c r="J232" i="1"/>
  <c r="J218" i="1"/>
  <c r="J202" i="1"/>
  <c r="J224" i="1"/>
  <c r="J210" i="1"/>
  <c r="J194" i="1"/>
  <c r="J120" i="1"/>
  <c r="K156" i="1"/>
  <c r="J185" i="1"/>
  <c r="J171" i="1"/>
  <c r="J170" i="1"/>
  <c r="G148" i="1"/>
  <c r="I156" i="1"/>
  <c r="J174" i="1"/>
  <c r="J159" i="1"/>
  <c r="J163" i="1"/>
  <c r="J175" i="1"/>
  <c r="J160" i="1"/>
  <c r="J178" i="1"/>
  <c r="J182" i="1"/>
  <c r="J168" i="1"/>
  <c r="J164" i="1"/>
  <c r="J155" i="1"/>
  <c r="K148" i="1"/>
  <c r="J153" i="1"/>
  <c r="J151" i="1"/>
  <c r="J80" i="1"/>
  <c r="J100" i="1"/>
  <c r="J84" i="1"/>
  <c r="J43" i="1"/>
  <c r="J129" i="1"/>
  <c r="J121" i="1"/>
  <c r="J88" i="1"/>
  <c r="J31" i="1"/>
  <c r="J26" i="1"/>
  <c r="J25" i="1"/>
  <c r="K113" i="1"/>
  <c r="J134" i="1"/>
  <c r="J133" i="1"/>
  <c r="K20" i="1"/>
  <c r="J110" i="1"/>
  <c r="J96" i="1"/>
  <c r="J65" i="1"/>
  <c r="J141" i="1"/>
  <c r="J125" i="1"/>
  <c r="J58" i="1"/>
  <c r="J50" i="1"/>
  <c r="J145" i="1"/>
  <c r="J130" i="1"/>
  <c r="J103" i="1"/>
  <c r="J72" i="1"/>
  <c r="J107" i="1"/>
  <c r="J93" i="1"/>
  <c r="J92" i="1"/>
  <c r="J77" i="1"/>
  <c r="J76" i="1"/>
  <c r="J62" i="1"/>
  <c r="J55" i="1"/>
  <c r="J54" i="1"/>
  <c r="J48" i="1"/>
  <c r="J47" i="1"/>
  <c r="J40" i="1"/>
  <c r="J39" i="1"/>
  <c r="J137" i="1"/>
  <c r="J138" i="1"/>
  <c r="J122" i="1"/>
  <c r="J142" i="1"/>
  <c r="J126" i="1"/>
  <c r="J35" i="1"/>
  <c r="J189" i="1"/>
  <c r="J111" i="1"/>
  <c r="J97" i="1"/>
  <c r="J66" i="1"/>
  <c r="J101" i="1"/>
  <c r="J85" i="1"/>
  <c r="J69" i="1"/>
  <c r="J59" i="1"/>
  <c r="J51" i="1"/>
  <c r="J44" i="1"/>
  <c r="J36" i="1"/>
  <c r="J28" i="1"/>
  <c r="J81" i="1"/>
  <c r="J104" i="1"/>
  <c r="J89" i="1"/>
  <c r="J73" i="1"/>
  <c r="D271" i="1"/>
  <c r="D255" i="1"/>
  <c r="H255" i="1" s="1"/>
  <c r="D254" i="1"/>
  <c r="H254" i="1" s="1"/>
  <c r="D239" i="1"/>
  <c r="H239" i="1" s="1"/>
  <c r="I254" i="1" l="1"/>
  <c r="J254" i="1" s="1"/>
  <c r="I239" i="1"/>
  <c r="J239" i="1" s="1"/>
  <c r="I271" i="1"/>
  <c r="H271" i="1"/>
  <c r="I255" i="1"/>
  <c r="J255" i="1" s="1"/>
  <c r="J186" i="1"/>
  <c r="J156" i="1"/>
  <c r="D32" i="1"/>
  <c r="D272" i="1"/>
  <c r="D251" i="1"/>
  <c r="D240" i="1"/>
  <c r="D201" i="1"/>
  <c r="D200" i="1"/>
  <c r="D192" i="1"/>
  <c r="D109" i="1"/>
  <c r="D105" i="1"/>
  <c r="D238" i="1"/>
  <c r="D146" i="1"/>
  <c r="J271" i="1" l="1"/>
  <c r="H146" i="1"/>
  <c r="I146" i="1"/>
  <c r="I148" i="1" s="1"/>
  <c r="H251" i="1"/>
  <c r="I251" i="1"/>
  <c r="I238" i="1"/>
  <c r="H238" i="1"/>
  <c r="H272" i="1"/>
  <c r="I272" i="1"/>
  <c r="H105" i="1"/>
  <c r="I105" i="1"/>
  <c r="H201" i="1"/>
  <c r="I201" i="1"/>
  <c r="H32" i="1"/>
  <c r="I32" i="1"/>
  <c r="I192" i="1"/>
  <c r="H192" i="1"/>
  <c r="H200" i="1"/>
  <c r="I200" i="1"/>
  <c r="H109" i="1"/>
  <c r="I109" i="1"/>
  <c r="H240" i="1"/>
  <c r="I240" i="1"/>
  <c r="J105" i="1" l="1"/>
  <c r="I275" i="1"/>
  <c r="J201" i="1"/>
  <c r="J272" i="1"/>
  <c r="J240" i="1"/>
  <c r="I113" i="1"/>
  <c r="J109" i="1"/>
  <c r="J192" i="1"/>
  <c r="H275" i="1"/>
  <c r="J251" i="1"/>
  <c r="J238" i="1"/>
  <c r="J200" i="1"/>
  <c r="H113" i="1"/>
  <c r="J32" i="1"/>
  <c r="J146" i="1"/>
  <c r="J148" i="1" s="1"/>
  <c r="H148" i="1"/>
  <c r="J113" i="1" l="1"/>
  <c r="J275" i="1"/>
</calcChain>
</file>

<file path=xl/sharedStrings.xml><?xml version="1.0" encoding="utf-8"?>
<sst xmlns="http://schemas.openxmlformats.org/spreadsheetml/2006/main" count="581" uniqueCount="282">
  <si>
    <t>Lp</t>
  </si>
  <si>
    <t>Produkt</t>
  </si>
  <si>
    <t>Jm</t>
  </si>
  <si>
    <t>1.</t>
  </si>
  <si>
    <t>szt.</t>
  </si>
  <si>
    <t>kg</t>
  </si>
  <si>
    <t>opk.</t>
  </si>
  <si>
    <r>
      <rPr>
        <b/>
        <sz val="8"/>
        <rFont val="Arial"/>
        <family val="2"/>
        <charset val="238"/>
      </rPr>
      <t>KIEŁBASA ALEKSANDRYJSKA</t>
    </r>
    <r>
      <rPr>
        <sz val="8"/>
        <rFont val="Arial"/>
        <family val="2"/>
        <charset val="238"/>
      </rPr>
      <t>- smak i zapach charakterystyczny dla danego asortymentu, aromatyczny, wyczuwalny smak i zapach użytych przypraw, niedopuszczalny jest smak i zapach świadczący o nieświeżości lub inny obcy, konsystencja: surowce równomiernie rozłożone, dopuszczalne pojedyncze skupiska tłuszczu, osłonka ściśle przylegająca, barwa: charakterystyczna dla danego asortymentu, złocista, zawierające nie więcej niż 10 g tłuszczu w 100 g produktu gotowego do spożycia.</t>
    </r>
  </si>
  <si>
    <r>
      <rPr>
        <b/>
        <sz val="8"/>
        <rFont val="Arial"/>
        <family val="2"/>
        <charset val="238"/>
      </rPr>
      <t>MIESZANKA CHIŃSKA</t>
    </r>
    <r>
      <rPr>
        <sz val="8"/>
        <rFont val="Arial"/>
        <family val="2"/>
        <charset val="238"/>
      </rPr>
      <t>- warzywa pokrojone w paski, barwa typowa dla danych warzyw, bez obcych posmaków, sypkie, nieoblodzone, niezlepione, nieuszkodzone mechanicznie, opakowanie 2,5kg</t>
    </r>
  </si>
  <si>
    <r>
      <rPr>
        <b/>
        <sz val="8"/>
        <rFont val="Arial"/>
        <family val="2"/>
        <charset val="238"/>
      </rPr>
      <t>POLĘDWICA DROBIOWA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spożycia.Bez konserwantów nie mniej niż 95% mięsa na 100g produktu. </t>
    </r>
  </si>
  <si>
    <r>
      <rPr>
        <b/>
        <sz val="8"/>
        <rFont val="Arial"/>
        <family val="2"/>
        <charset val="238"/>
      </rPr>
      <t>SCHAB-</t>
    </r>
    <r>
      <rPr>
        <sz val="8"/>
        <rFont val="Arial"/>
        <family val="2"/>
        <charset val="238"/>
      </rPr>
      <t xml:space="preserve"> część zasadnicza wieprzowiny - odcięta od półtuszy z odcinka piersiowo-lędźwiowego w liniach; gruby, jednolity, soczysty mięsień otoczony błoną  i niewielką ilością tłuszczu, barwa ciemnoróżowa, zapach - swoisty, charakterystyczny dla każdego rodzaju mięsa, konsystencja - jędrna, elastyczna, powierzchnia - sucha, matowa, przekrój - lekko wilgotny, sok mięsny - przezroczysty, produkt polski </t>
    </r>
  </si>
  <si>
    <r>
      <rPr>
        <b/>
        <sz val="8"/>
        <rFont val="Arial"/>
        <family val="2"/>
        <charset val="238"/>
      </rPr>
      <t>GRZANKI</t>
    </r>
    <r>
      <rPr>
        <sz val="8"/>
        <rFont val="Arial"/>
        <family val="2"/>
        <charset val="238"/>
      </rPr>
      <t>- produkt o wadze 150 g oraz o składzie mąka pszenna (82 %), olej rzepakowy, serwatka w proszku (z mleka), sól, cukier, drożdże, jaja w proszku, emulgator: lecytyna słonecznikowa.</t>
    </r>
  </si>
  <si>
    <r>
      <rPr>
        <b/>
        <sz val="8"/>
        <rFont val="Arial"/>
        <family val="2"/>
        <charset val="238"/>
      </rPr>
      <t>ARBUZ</t>
    </r>
    <r>
      <rPr>
        <sz val="8"/>
        <rFont val="Arial"/>
        <family val="2"/>
        <charset val="238"/>
      </rPr>
      <t>- dobrej jakości, jędrny i dostatecznie dojrzały, bez pęknięć i odgnieceń, miąższ soczysty o różowo-czerwonej barwie, waga nie mniej niż 1,5 kg.</t>
    </r>
  </si>
  <si>
    <r>
      <rPr>
        <b/>
        <sz val="8"/>
        <rFont val="Arial"/>
        <family val="2"/>
        <charset val="238"/>
      </rPr>
      <t>CZOSNEK ŚWIEŻY</t>
    </r>
    <r>
      <rPr>
        <sz val="8"/>
        <rFont val="Arial"/>
        <family val="2"/>
        <charset val="238"/>
      </rPr>
      <t>- klasa ekstra; główka twarda, zwarta, o odpowiednio regularnym kształcie, z całkiem wysuszonym szczypiorem, pokryta łuską zewnętrzną okrywającą główkę i łuską okrywającą pojedyncze ząbki, kraj pochodzenia Polska.</t>
    </r>
  </si>
  <si>
    <r>
      <rPr>
        <b/>
        <sz val="8"/>
        <rFont val="Arial"/>
        <family val="2"/>
        <charset val="238"/>
      </rPr>
      <t>GROCH ŁUSKANY</t>
    </r>
    <r>
      <rPr>
        <sz val="8"/>
        <rFont val="Arial"/>
        <family val="2"/>
        <charset val="238"/>
      </rPr>
      <t>- groch suchy, łuskany.</t>
    </r>
  </si>
  <si>
    <r>
      <rPr>
        <b/>
        <sz val="8"/>
        <rFont val="Arial"/>
        <family val="2"/>
        <charset val="238"/>
      </rPr>
      <t>KAPUSTA PEKIŃSKA</t>
    </r>
    <r>
      <rPr>
        <sz val="8"/>
        <rFont val="Arial"/>
        <family val="2"/>
        <charset val="238"/>
      </rPr>
      <t xml:space="preserve">- kapusta o świeżym wyglądzie, prawidłowo wykształcona, wydłużona,zwarta, jednolita odmianowo, bez wyrośniętych pędów kwiatowych, liście zewnętrzne w kolorze zielonym do seledyn, liście kształtu owalnego duże, szerokie, pomarszczone i żyłkowane, z brzegufaliste, łodyga ucięta nieco poniżej najniższego liścia; liście powinny pozostać mocno przytwierdzone,a miejsce cięcia powinno być czyste; masa główki nie mniej niż 1 kg do 1,2 kg. </t>
    </r>
  </si>
  <si>
    <r>
      <rPr>
        <b/>
        <sz val="8"/>
        <rFont val="Arial"/>
        <family val="2"/>
        <charset val="238"/>
      </rPr>
      <t>MANDARYNKA</t>
    </r>
    <r>
      <rPr>
        <sz val="8"/>
        <rFont val="Arial"/>
        <family val="2"/>
        <charset val="238"/>
      </rPr>
      <t xml:space="preserve">- dostępność poza sezonem - dobrej jakości, o świeżym, zdrowym wyglądzie, odpowiednio dojrzałe, słodki i soczysty miąższ, który musi być całkowicie zdrowy, bez stłuczeń, obić,wgnieceń, bez oznak wyschnięcia czy gnicia, pleśni, zepsucia, jednolite odmianowo. </t>
    </r>
  </si>
  <si>
    <r>
      <rPr>
        <b/>
        <sz val="8"/>
        <rFont val="Arial"/>
        <family val="2"/>
        <charset val="238"/>
      </rPr>
      <t>PAPRYKA ŻÓŁTA</t>
    </r>
    <r>
      <rPr>
        <sz val="8"/>
        <rFont val="Arial"/>
        <family val="2"/>
        <charset val="238"/>
      </rPr>
      <t>- dostępność poza sezonem - papryka w kolorze żółtymo świeżym, zdrowym wyglądzie, twarda, jędrna, dobrze rozwinięta, bez uszkodzeń, w tym spowodowanych przez słońce i mróz. Papryka z zieloną szypułką, kielich nienaruszony.</t>
    </r>
  </si>
  <si>
    <r>
      <rPr>
        <b/>
        <sz val="8"/>
        <rFont val="Arial"/>
        <family val="2"/>
        <charset val="238"/>
      </rPr>
      <t>PIETRUSZKA NATKA</t>
    </r>
    <r>
      <rPr>
        <sz val="8"/>
        <rFont val="Arial"/>
        <family val="2"/>
        <charset val="238"/>
      </rPr>
      <t xml:space="preserve">- dostępność poza sezonem, zdrowa, zielona, o świeżym wyglądzie, niezwiędnięta, bez objawów gnicia, pleśni, zaparzenia, czysta tj. bez pozostałości ziemi, traw,chwastów, bez plam, pożółkłych liści i zeschłych części, pakowana w pęczki. </t>
    </r>
  </si>
  <si>
    <r>
      <rPr>
        <b/>
        <sz val="8"/>
        <rFont val="Arial"/>
        <family val="2"/>
        <charset val="238"/>
      </rPr>
      <t>POMARAŃCZE</t>
    </r>
    <r>
      <rPr>
        <sz val="8"/>
        <rFont val="Arial"/>
        <family val="2"/>
        <charset val="238"/>
      </rPr>
      <t>- dostępność poza sezonem - jędrne i zdrowe, dojrzałe i soczyste, bez obić, stłuczeń i śladów gnicia oraz pleśni, bez oznak wewnętrznego wyschnięcia i wysuszenia; średnica od 6 cm do 10 cm.</t>
    </r>
  </si>
  <si>
    <r>
      <rPr>
        <b/>
        <sz val="8"/>
        <rFont val="Arial"/>
        <family val="2"/>
        <charset val="238"/>
      </rPr>
      <t>POR ŚWIEŻY</t>
    </r>
    <r>
      <rPr>
        <sz val="8"/>
        <rFont val="Arial"/>
        <family val="2"/>
        <charset val="238"/>
      </rPr>
      <t xml:space="preserve"> - dostępność poza sezonem, o świeżym, ładnym i zdrowym wyglądzie, z usuniętymizwiędniętymi lub uschniętymi liśćmi, cały (postanowienie nie dot. korzeni oraz końcówek liści, któremogą być przycięte), jędrny, bez oznak gnicia lub zepsucia, bez wyrastania pędu nasiennego, część biała do jasnozielonej powinna stanowić połowę pora.</t>
    </r>
  </si>
  <si>
    <r>
      <rPr>
        <b/>
        <sz val="8"/>
        <rFont val="Arial"/>
        <family val="2"/>
        <charset val="238"/>
      </rPr>
      <t>RZODKIEWKA</t>
    </r>
    <r>
      <rPr>
        <sz val="8"/>
        <rFont val="Arial"/>
        <family val="2"/>
        <charset val="238"/>
      </rPr>
      <t>- o świeżym, zdrowym wyglądzie, nie popękana, odpowiednio dojrzała, nie łykowata,czysta (bez ziemi, kamieni, chwastów, traw itp.), niezwiędnięta, nieuszkodzona, jednolita odmianowo,minimalna średnica 2,5 cm; pęczek ok. 200 g.</t>
    </r>
  </si>
  <si>
    <r>
      <rPr>
        <b/>
        <sz val="8"/>
        <rFont val="Arial"/>
        <family val="2"/>
        <charset val="238"/>
      </rPr>
      <t>SELER KORZEŃ-</t>
    </r>
    <r>
      <rPr>
        <sz val="8"/>
        <rFont val="Arial"/>
        <family val="2"/>
        <charset val="238"/>
      </rPr>
      <t xml:space="preserve"> zdrowy, czysty, myty (w tym wysuszony), bez śladów gnicia lubwewnętrznego wysuszenia, korzeń prawidłowo wykształcony, gładki, bez odrdzewień skórki, twardyi jędrny, na przekroju biały lub biało-kremowy, bez pustych przestrzeni.</t>
    </r>
  </si>
  <si>
    <r>
      <rPr>
        <b/>
        <sz val="8"/>
        <rFont val="Arial"/>
        <family val="2"/>
        <charset val="238"/>
      </rPr>
      <t>SZCZYPIOREK</t>
    </r>
    <r>
      <rPr>
        <sz val="8"/>
        <rFont val="Arial"/>
        <family val="2"/>
        <charset val="238"/>
      </rPr>
      <t>- dostępność poza sezonem - świeży, o zdrowym, ładnym wyglądzie, niezwiędnięty, bez oznak gnicia lub pożółkłych i zeschniętych części, w pęczkach.</t>
    </r>
  </si>
  <si>
    <r>
      <rPr>
        <b/>
        <sz val="8"/>
        <rFont val="Arial"/>
        <family val="2"/>
        <charset val="238"/>
      </rPr>
      <t>ŚLIWKA</t>
    </r>
    <r>
      <rPr>
        <sz val="8"/>
        <rFont val="Arial"/>
        <family val="2"/>
        <charset val="238"/>
      </rPr>
      <t>- dostępność poza sezonem - owoc o świeżym, zdrowym wyglądzie, odpowiednio dojrzałe,skórka twarda i cienka, miąższ soczysty, bez stłuczeń, obić, wgnieceń, bez oznak wewnętrznego wyschnięcia czy gnicia, jednolite odmianowo.</t>
    </r>
  </si>
  <si>
    <r>
      <rPr>
        <b/>
        <sz val="8"/>
        <rFont val="Arial"/>
        <family val="2"/>
        <charset val="238"/>
      </rPr>
      <t xml:space="preserve">TRUSKAWKA </t>
    </r>
    <r>
      <rPr>
        <sz val="8"/>
        <rFont val="Arial"/>
        <family val="2"/>
        <charset val="238"/>
      </rPr>
      <t>- świeża, sezon V-VII, klasy ekstra (najwyższej jakości), jędrna, o zdrowym wyglądzie, odpowiednio dojrzała, barwa charakterystyczna i wyrównana, odpowiednia dla danej odmiany, cała, bez plam po opryskach, bez zanieczyszczeń, nie może być myta i mokra, bez żadnych uszkodzeń i zgnieceń, nie może być zgniła, zapleśniała czy zaparowana,kielich truskawki i szypułka powinny być świeże i zielone, okres przydatności do spożycia deklarowany przez producenta powinien wynosić nie mniej niż 2 dni od daty dostawy do magazynu Zamawiającego.</t>
    </r>
  </si>
  <si>
    <r>
      <rPr>
        <b/>
        <sz val="8"/>
        <rFont val="Arial"/>
        <family val="2"/>
        <charset val="238"/>
      </rPr>
      <t>ZIEMNAKI MŁODE</t>
    </r>
    <r>
      <rPr>
        <sz val="8"/>
        <rFont val="Arial"/>
        <family val="2"/>
        <charset val="238"/>
      </rPr>
      <t>- sezon V-VII, ziemniaki jadalne, nieobrane, czyste i zdrowe, o jednolitejodmianie, bulwy odpowiednio dojrzałe, niezzieleniałe, bez objawów zaparzeń, zmarznięcia i gnicia,o barwie typowej dla odmiany (kremowa, jasnożółta, żółta), o wyrównanej wielkości, o średnicy poprzecznej 6-8 cm. Opakowania 15 kg, okres przydatności do spożycia deklarowany przez producenta powinien wynosić nie mniej niż 7 dni od daty dostawy do magazynu Zamawiającego.</t>
    </r>
  </si>
  <si>
    <r>
      <rPr>
        <b/>
        <sz val="8"/>
        <rFont val="Arial"/>
        <family val="2"/>
        <charset val="238"/>
      </rPr>
      <t>PRĘGA-</t>
    </r>
    <r>
      <rPr>
        <sz val="8"/>
        <rFont val="Arial"/>
        <family val="2"/>
        <charset val="238"/>
      </rPr>
      <t xml:space="preserve">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produkt polski.</t>
    </r>
  </si>
  <si>
    <r>
      <rPr>
        <b/>
        <sz val="8"/>
        <rFont val="Arial"/>
        <family val="2"/>
        <charset val="238"/>
      </rPr>
      <t>POLĘDWICZKI WIEPRZOWE</t>
    </r>
    <r>
      <rPr>
        <sz val="8"/>
        <rFont val="Arial"/>
        <family val="2"/>
        <charset val="238"/>
      </rPr>
      <t>- tylna półtusza wieprzowa tkanka mięsna delikatna, drobnowłóknista, miękka i soczysta, produkt obrobiony kulinarnie, odtłuszczony, bez skóry i kości, powierzchnia bez przekrwień, pozacinań, barwa- ciemnoróżowa, zapach - swoisty, charakterystyczny dla każdego rodzaju mięsa, konsystencja - jędrna, elastyczna, powierzchnia - sucha, matowa, przekrój - lekko wilgotny, sok mięsny - przezroczysty, produkt polski.</t>
    </r>
  </si>
  <si>
    <r>
      <rPr>
        <b/>
        <sz val="8"/>
        <rFont val="Arial"/>
        <family val="2"/>
        <charset val="238"/>
      </rPr>
      <t>KURCZAK</t>
    </r>
    <r>
      <rPr>
        <sz val="8"/>
        <rFont val="Arial"/>
        <family val="2"/>
        <charset val="238"/>
      </rPr>
      <t>- cały, oczyszczony, umyty i świeży, bez oznak zepsucia, o zapachu charakterystycznym dla kurczaka świeżego, skóra bez przebarwień oraz bez zanieczyszczeń obcych oraz krwi, o wadze +/- 1500g, produkt polski.</t>
    </r>
  </si>
  <si>
    <r>
      <rPr>
        <b/>
        <sz val="8"/>
        <rFont val="Arial"/>
        <family val="2"/>
        <charset val="238"/>
      </rPr>
      <t>FILET Z DROBIU</t>
    </r>
    <r>
      <rPr>
        <sz val="8"/>
        <rFont val="Arial"/>
        <family val="2"/>
        <charset val="238"/>
      </rPr>
      <t>- pojedynczy, świeży, mięśnie piersiowe pozbawione skóry, kości i ścięgien, prawidłowo wykrwawione, bez przebarwień i uszkodzeń mechanicznych oraz bez zanieczyszczeń obcych oraz krwi, nie moczony, produkt polski.</t>
    </r>
  </si>
  <si>
    <r>
      <rPr>
        <b/>
        <sz val="8"/>
        <rFont val="Arial"/>
        <family val="2"/>
        <charset val="238"/>
      </rPr>
      <t>FILET Z MAKRELI W OLEJU-</t>
    </r>
    <r>
      <rPr>
        <sz val="8"/>
        <rFont val="Arial"/>
        <family val="2"/>
        <charset val="238"/>
      </rPr>
      <t xml:space="preserve"> Konserwa rybna; skład: filety z makreli (nie mniej niż 50%), olej.Opakowanie jednostkowe: puszka łatwootwieralna, waga 125 g do 170 g. Termin przydatności do spożycia minimum 180 dni od daty dostawy.</t>
    </r>
  </si>
  <si>
    <r>
      <rPr>
        <b/>
        <sz val="8"/>
        <rFont val="Arial"/>
        <family val="2"/>
        <charset val="238"/>
      </rPr>
      <t xml:space="preserve">DŻEM - </t>
    </r>
    <r>
      <rPr>
        <sz val="8"/>
        <rFont val="Arial"/>
        <family val="2"/>
        <charset val="238"/>
      </rPr>
      <t xml:space="preserve">różne smaki, 100% owocowy,  100g owocu na 100g dźemu, słodzony pektynami, bez wzmacniaczy i ulepszaczy, o naturalnym smaku i barwie, opakowanie typu słoik. </t>
    </r>
  </si>
  <si>
    <r>
      <rPr>
        <b/>
        <sz val="8"/>
        <rFont val="Arial"/>
        <family val="2"/>
        <charset val="238"/>
      </rPr>
      <t>MALINA MROŻONA</t>
    </r>
    <r>
      <rPr>
        <sz val="8"/>
        <rFont val="Arial"/>
        <family val="2"/>
        <charset val="238"/>
      </rPr>
      <t>- barwa typowa dla malin, bez obcych posmaków, owoce cale, sypkie, nieoblodzone, niezlepione, nieuszkodzone mechanicznie, opakowanie 2,5 kg.</t>
    </r>
  </si>
  <si>
    <r>
      <rPr>
        <b/>
        <sz val="8"/>
        <rFont val="Arial"/>
        <family val="2"/>
        <charset val="238"/>
      </rPr>
      <t>MARCHEWKA Z GROSZKIEM</t>
    </r>
    <r>
      <rPr>
        <sz val="8"/>
        <rFont val="Arial"/>
        <family val="2"/>
        <charset val="238"/>
      </rPr>
      <t xml:space="preserve"> - marchewka pokrojona w kostkę w kolorze typowym dla marchwi, groszek zielony, całość bez obcych posmaków, marchew i ziarna sypkie, nieoblodzone, niezlepione,nieuszkodzone mechanicznie, opakowanie  2,5 kg.</t>
    </r>
  </si>
  <si>
    <r>
      <rPr>
        <b/>
        <sz val="8"/>
        <rFont val="Arial"/>
        <family val="2"/>
        <charset val="238"/>
      </rPr>
      <t>MĄKA ZIEMNIACZANA</t>
    </r>
    <r>
      <rPr>
        <sz val="8"/>
        <rFont val="Arial"/>
        <family val="2"/>
        <charset val="238"/>
      </rPr>
      <t xml:space="preserve">- puszysta, sucha sypka, bez zapachów obcych, bez uszkodzeń, opakowanie paierowe 1kg. </t>
    </r>
  </si>
  <si>
    <r>
      <rPr>
        <b/>
        <sz val="8"/>
        <rFont val="Arial"/>
        <family val="2"/>
        <charset val="238"/>
      </rPr>
      <t xml:space="preserve">OLEJ RZEPAKOWY </t>
    </r>
    <r>
      <rPr>
        <sz val="8"/>
        <rFont val="Arial"/>
        <family val="2"/>
        <charset val="238"/>
      </rPr>
      <t>- z pierwszego tłoczenia, filtrowany na zimno, wartość energetyczna w 100g/900 kcal, opakowanie 1L.</t>
    </r>
  </si>
  <si>
    <r>
      <rPr>
        <b/>
        <sz val="8"/>
        <rFont val="Arial"/>
        <family val="2"/>
        <charset val="238"/>
      </rPr>
      <t>MASŁO EXTRA 200G</t>
    </r>
    <r>
      <rPr>
        <sz val="8"/>
        <rFont val="Arial"/>
        <family val="2"/>
        <charset val="238"/>
      </rPr>
      <t>- masło w kostce z mleka krowiego, o zawartości min 82% tłuszczu. Barwa masła powinna być jednolita, powierzchnia gładka i sucha, zwarta, smarowna, lekko twarda. Smak i zapach czysty, lekko kwaśny, mlekowy, wartość energetyczna 746 kcal/100g.</t>
    </r>
  </si>
  <si>
    <r>
      <rPr>
        <b/>
        <sz val="8"/>
        <rFont val="Arial"/>
        <family val="2"/>
        <charset val="238"/>
      </rPr>
      <t xml:space="preserve">ŚMIETANA 18% </t>
    </r>
    <r>
      <rPr>
        <sz val="8"/>
        <rFont val="Arial"/>
        <family val="2"/>
        <charset val="238"/>
      </rPr>
      <t>- śmietanka świeża o zawartości min.18% tłuszczu, dopuszcza się w składzie substancję zagęszczającą - stabilizator, opakowanie karton 500 ml, zamykane na klips/korek do wielokrotnego otwierania i zamykania, wartość energetyczna 189 kcal/100g.</t>
    </r>
  </si>
  <si>
    <r>
      <rPr>
        <b/>
        <sz val="8"/>
        <rFont val="Arial"/>
        <family val="2"/>
        <charset val="238"/>
      </rPr>
      <t>BRZOSKWINIA -</t>
    </r>
    <r>
      <rPr>
        <sz val="8"/>
        <rFont val="Arial"/>
        <family val="2"/>
        <charset val="238"/>
      </rPr>
      <t xml:space="preserve"> owoce całe, twarde, zdrowe (bez śladów gnicia ipleśni), czyste, wolne od szkodników i uszkodzeńprzez nich wyrządzonych, pozbawione nieprawidłowej wilgoci zewnętrznej.</t>
    </r>
  </si>
  <si>
    <r>
      <rPr>
        <b/>
        <sz val="8"/>
        <rFont val="Arial"/>
        <family val="2"/>
        <charset val="238"/>
      </rPr>
      <t>BANAN</t>
    </r>
    <r>
      <rPr>
        <sz val="8"/>
        <rFont val="Arial"/>
        <family val="2"/>
        <charset val="238"/>
      </rPr>
      <t>- owoce całe, twarde, zdrowe (bez śladów gnicia i pleśni), czyste, wolne od szkodników. Opakowania stanowią pudła kartonowe lub skrzynki do 15 kg wykonane z materiałów opakowaniowych przeznaczonych do kontaktu z żywnością.</t>
    </r>
  </si>
  <si>
    <r>
      <rPr>
        <b/>
        <sz val="8"/>
        <rFont val="Arial"/>
        <family val="2"/>
        <charset val="238"/>
      </rPr>
      <t>MAKARON NITKI</t>
    </r>
    <r>
      <rPr>
        <sz val="8"/>
        <rFont val="Arial"/>
        <family val="2"/>
        <charset val="238"/>
      </rPr>
      <t>- produkt o skladzie mąka makaronowa pszenna, produkt może zawierać soję, opakowanie 400g,  wartość energetyczna 351kcal/100g.</t>
    </r>
  </si>
  <si>
    <t xml:space="preserve">kg </t>
  </si>
  <si>
    <t>MIĘSO I JEGO PRZETWORY</t>
  </si>
  <si>
    <r>
      <rPr>
        <b/>
        <sz val="8"/>
        <rFont val="Arial"/>
        <family val="2"/>
        <charset val="238"/>
      </rPr>
      <t>CUKIER WANILINOWY</t>
    </r>
    <r>
      <rPr>
        <sz val="8"/>
        <rFont val="Arial"/>
        <family val="2"/>
        <charset val="238"/>
      </rPr>
      <t>- w składzie cukier i aromat etylowanilina i wanilina, opakowanie 30g.</t>
    </r>
  </si>
  <si>
    <r>
      <rPr>
        <b/>
        <sz val="8"/>
        <rFont val="Arial"/>
        <family val="2"/>
        <charset val="238"/>
      </rPr>
      <t>PAPRYKA SŁODKA</t>
    </r>
    <r>
      <rPr>
        <sz val="8"/>
        <rFont val="Arial"/>
        <family val="2"/>
        <charset val="238"/>
      </rPr>
      <t>- mielona,bez zanieczyszczeń, bez obcych zapachów,</t>
    </r>
    <r>
      <rPr>
        <b/>
        <sz val="8"/>
        <rFont val="Arial"/>
        <family val="2"/>
        <charset val="238"/>
      </rPr>
      <t xml:space="preserve"> </t>
    </r>
    <r>
      <rPr>
        <sz val="8"/>
        <rFont val="Arial"/>
        <family val="2"/>
        <charset val="238"/>
      </rPr>
      <t>opakowanie 20g.</t>
    </r>
  </si>
  <si>
    <r>
      <rPr>
        <b/>
        <sz val="8"/>
        <rFont val="Arial"/>
        <family val="2"/>
        <charset val="238"/>
      </rPr>
      <t>PIEPRZ-</t>
    </r>
    <r>
      <rPr>
        <sz val="8"/>
        <rFont val="Arial"/>
        <family val="2"/>
        <charset val="238"/>
      </rPr>
      <t xml:space="preserve"> czarny, mielony, opakowanie 20g. </t>
    </r>
  </si>
  <si>
    <r>
      <rPr>
        <b/>
        <sz val="8"/>
        <rFont val="Arial"/>
        <family val="2"/>
        <charset val="238"/>
      </rPr>
      <t>PIEPRZ ZIOŁOWY-</t>
    </r>
    <r>
      <rPr>
        <sz val="8"/>
        <rFont val="Arial"/>
        <family val="2"/>
        <charset val="238"/>
      </rPr>
      <t xml:space="preserve"> mielony, opakowanie 20g. </t>
    </r>
  </si>
  <si>
    <r>
      <t>PROSZEK DO PIECZENIA-</t>
    </r>
    <r>
      <rPr>
        <sz val="8"/>
        <rFont val="Arial"/>
        <family val="2"/>
        <charset val="238"/>
      </rPr>
      <t xml:space="preserve"> opakowanie 30g. </t>
    </r>
  </si>
  <si>
    <r>
      <rPr>
        <b/>
        <sz val="8"/>
        <rFont val="Arial"/>
        <family val="2"/>
        <charset val="238"/>
      </rPr>
      <t>PRZYPRAWA DO ZIEMNIAKÓW</t>
    </r>
    <r>
      <rPr>
        <sz val="8"/>
        <rFont val="Arial"/>
        <family val="2"/>
        <charset val="238"/>
      </rPr>
      <t xml:space="preserve">- suszona mieszanka przyprawowa o skladzie sól, czosnek (13,5%), nasiona kolendry (10%), papryka słodka, cebula, kminek, majeranek (3%), liście kopru, cząber, nasiona kopru, pieprz czarny, chili. Produkt może zawierać: jaja, mleko (łącznie z laktozą), soję, gorczycę, seler i orzeszki ziemne, opakowanie 25g. </t>
    </r>
  </si>
  <si>
    <r>
      <rPr>
        <b/>
        <sz val="8"/>
        <rFont val="Arial"/>
        <family val="2"/>
        <charset val="238"/>
      </rPr>
      <t>PRZYPRAWA GYROS</t>
    </r>
    <r>
      <rPr>
        <sz val="8"/>
        <rFont val="Arial"/>
        <family val="2"/>
        <charset val="238"/>
      </rPr>
      <t>- koncentrat sypki, mieszanka różnych ziół i przypraw m.in. sól, imbir,curry, majeranek, pieprz czarny, papryka słodka i ostra, czosnek, kolendra, kminek, goździk opakowanie 30g.</t>
    </r>
  </si>
  <si>
    <r>
      <rPr>
        <b/>
        <sz val="8"/>
        <rFont val="Arial"/>
        <family val="2"/>
        <charset val="238"/>
      </rPr>
      <t>BATON OWSIANY</t>
    </r>
    <r>
      <rPr>
        <sz val="8"/>
        <rFont val="Arial"/>
        <family val="2"/>
        <charset val="238"/>
      </rPr>
      <t xml:space="preserve">- bez konserwantów, wzmacniaczy smaków, sztucznych barwników bez pszenicy, opakowanie 40g, wartosć energetyczna 459 kcal/100g. </t>
    </r>
  </si>
  <si>
    <r>
      <rPr>
        <b/>
        <sz val="8"/>
        <rFont val="Arial"/>
        <family val="2"/>
        <charset val="238"/>
      </rPr>
      <t>CYNAMON</t>
    </r>
    <r>
      <rPr>
        <sz val="8"/>
        <rFont val="Arial"/>
        <family val="2"/>
        <charset val="238"/>
      </rPr>
      <t xml:space="preserve"> - mielony bez uszkodzeń mechanicznych, opakowanie 15g. </t>
    </r>
  </si>
  <si>
    <r>
      <rPr>
        <b/>
        <sz val="8"/>
        <rFont val="Arial"/>
        <family val="2"/>
        <charset val="238"/>
      </rPr>
      <t xml:space="preserve">HERBATNIKI </t>
    </r>
    <r>
      <rPr>
        <sz val="8"/>
        <rFont val="Arial"/>
        <family val="2"/>
        <charset val="238"/>
      </rPr>
      <t xml:space="preserve">- opakowanie fabrycznie foliowane z widoczną datą przydatności do spożycia oraz etykietą, okres przydatności do spożycia nie może być krótszy niż 6 miesięcy od daty dostawy, opakowanie 16 g, wartość energetyvczna 425kcal/100g. </t>
    </r>
  </si>
  <si>
    <r>
      <rPr>
        <b/>
        <sz val="8"/>
        <rFont val="Arial"/>
        <family val="2"/>
        <charset val="238"/>
      </rPr>
      <t xml:space="preserve">CUKIERKI z GALARETKĄ </t>
    </r>
    <r>
      <rPr>
        <sz val="8"/>
        <rFont val="Arial"/>
        <family val="2"/>
        <charset val="238"/>
      </rPr>
      <t xml:space="preserve">w czekoladzie, o składzie cukier, syrop glukozowy, czekolada 20% (cukier, miazga kakaowa, tłuszcz kakaowy, tłuszcz roślinny (palmowy, shea), emulgatory: lecytyny (z soi) i e476; aromat), woda, regulator kwasowości: kwas cytrynowy; substancja żelująca: agar; koncentraty owocowe 0,2%: ananasowy, cytrynowy, pomarańczowy i malinowy; aromaty. różne smaki, opakowanie 1kg, wartość energetyczna 355 kcal/100g. </t>
    </r>
  </si>
  <si>
    <r>
      <rPr>
        <b/>
        <sz val="8"/>
        <rFont val="Arial"/>
        <family val="2"/>
        <charset val="238"/>
      </rPr>
      <t xml:space="preserve">SOK JABŁKOWY/POMARAŃCZOWY </t>
    </r>
    <r>
      <rPr>
        <sz val="8"/>
        <rFont val="Arial"/>
        <family val="2"/>
        <charset val="238"/>
      </rPr>
      <t xml:space="preserve">wyprodukowany ze 100% z owoców,źródło witaminy C, bez dodatku ulepszaczy smaku pasteryzowany, okres przydatności do spożycia nie może być krótszy niż 6 miesięcy od daty dostawy, opakowanie butelka plastikowa o pojemności 300ml, wartość energetyczna 41 kcal/100ml.  </t>
    </r>
  </si>
  <si>
    <r>
      <rPr>
        <b/>
        <sz val="8"/>
        <rFont val="Arial"/>
        <family val="2"/>
        <charset val="238"/>
      </rPr>
      <t>KRUCHY WAFELEK-</t>
    </r>
    <r>
      <rPr>
        <sz val="8"/>
        <rFont val="Arial"/>
        <family val="2"/>
        <charset val="238"/>
      </rPr>
      <t xml:space="preserve"> delikatny kruchy wafelek z kakaowym nadzieniem, oblany czekoladą, opakowanie 50g, wartość energetyczna 531kcal/100g.</t>
    </r>
  </si>
  <si>
    <t>PIECZYWO I WYROBY CUKIERNICZE</t>
  </si>
  <si>
    <r>
      <rPr>
        <b/>
        <sz val="8"/>
        <rFont val="Arial"/>
        <family val="2"/>
        <charset val="238"/>
      </rPr>
      <t xml:space="preserve">SKYR </t>
    </r>
    <r>
      <rPr>
        <sz val="8"/>
        <rFont val="Arial"/>
        <family val="2"/>
        <charset val="238"/>
      </rPr>
      <t xml:space="preserve">- gęsty jogurt o delikatnym smaku, opakowanie pojemnik 150g, wartość energetyczna 64kcal/100g. </t>
    </r>
  </si>
  <si>
    <r>
      <rPr>
        <b/>
        <sz val="8"/>
        <rFont val="Arial"/>
        <family val="2"/>
        <charset val="238"/>
      </rPr>
      <t>ŁOPATKA</t>
    </r>
    <r>
      <rPr>
        <sz val="8"/>
        <rFont val="Arial"/>
        <family val="2"/>
        <charset val="238"/>
      </rPr>
      <t>-</t>
    </r>
    <r>
      <rPr>
        <b/>
        <sz val="8"/>
        <rFont val="Arial"/>
        <family val="2"/>
        <charset val="238"/>
      </rPr>
      <t xml:space="preserve"> </t>
    </r>
    <r>
      <rPr>
        <sz val="8"/>
        <rFont val="Arial"/>
        <family val="2"/>
        <charset val="238"/>
      </rPr>
      <t>extra bez kości - część zasadnicza wieprzowiny, w skład łopatki wchodzi tkanka mięsna grubowłóknista, poprzerastana tłuszczem i tkanką łączną; barwa; ciemnoróżowa, zapach swoisty, charakterystyczny dla każdego rodzaju mięsa, konsystencja jędrna i elastyczna, powierzchnia sucha i matowa, przekrój lekko wilgotny, sok mięsny, gatunek 1, produkt polski.</t>
    </r>
  </si>
  <si>
    <r>
      <rPr>
        <b/>
        <sz val="8"/>
        <rFont val="Arial"/>
        <family val="2"/>
        <charset val="238"/>
      </rPr>
      <t>KIEŁBASA PODWAWELSKA</t>
    </r>
    <r>
      <rPr>
        <sz val="8"/>
        <rFont val="Arial"/>
        <family val="2"/>
        <charset val="238"/>
      </rPr>
      <t>- smak i zapach charakterystyczny dla danego asortymentu, aromatyczny, wyczuwalny smak i zapach użytych przypraw, niedopuszczalny jest smak i zapach świadczący o nieświeżości lub inny obcy, konsystencja: surowce równomiernie rozłożone, dopuszczalne pojedyncze skupiska tłuszczu, osłonka ściśle przylegająca, barwa: charakterystyczna dla danego asortymentu, złocista, zawierające nie więcej niż 10 g tłuszczu w 100 g produktu gotowego do spożycia. Nie mniej niż 85% mięsa.</t>
    </r>
  </si>
  <si>
    <r>
      <rPr>
        <b/>
        <sz val="8"/>
        <rFont val="Arial"/>
        <family val="2"/>
        <charset val="238"/>
      </rPr>
      <t>POLĘDWICA SOPOCKA</t>
    </r>
    <r>
      <rPr>
        <sz val="8"/>
        <rFont val="Arial"/>
        <family val="2"/>
        <charset val="238"/>
      </rPr>
      <t>-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97% mięsa bez wzmacniaczy smaku i substancji E.</t>
    </r>
  </si>
  <si>
    <r>
      <rPr>
        <b/>
        <sz val="8"/>
        <rFont val="Arial"/>
        <family val="2"/>
        <charset val="238"/>
      </rPr>
      <t>BUŁKA TARTA</t>
    </r>
    <r>
      <rPr>
        <sz val="8"/>
        <rFont val="Arial"/>
        <family val="2"/>
        <charset val="238"/>
      </rPr>
      <t>- produkt o wadze 500 g oraz o składzie gemulgator: mono- i diglicerydy kwasów tłuszczowych estryfikowane kwasem mono- i diacetylowinowym (E472e), cukier, kwas askorbinowy (E300). Produkt zawiera gluten i soję. Możliwa obecność mleka, jaj, sezamu, orzechów.</t>
    </r>
  </si>
  <si>
    <r>
      <rPr>
        <b/>
        <sz val="8"/>
        <rFont val="Arial"/>
        <family val="2"/>
        <charset val="238"/>
      </rPr>
      <t>CHLEB ZWYKŁY</t>
    </r>
    <r>
      <rPr>
        <sz val="8"/>
        <rFont val="Arial"/>
        <family val="2"/>
        <charset val="238"/>
      </rPr>
      <t>-</t>
    </r>
    <r>
      <rPr>
        <b/>
        <sz val="8"/>
        <rFont val="Arial"/>
        <family val="2"/>
        <charset val="238"/>
      </rPr>
      <t xml:space="preserve"> </t>
    </r>
    <r>
      <rPr>
        <sz val="8"/>
        <rFont val="Arial"/>
        <family val="2"/>
        <charset val="238"/>
      </rPr>
      <t>produkt o wadze 600 g oraz o składzie  mąka (pszenna, żytnia), woda, sól, drożdże, słód żytni jasny.</t>
    </r>
  </si>
  <si>
    <r>
      <rPr>
        <b/>
        <sz val="8"/>
        <rFont val="Arial"/>
        <family val="2"/>
        <charset val="238"/>
      </rPr>
      <t>GROSZEK PTYSIOWY-</t>
    </r>
    <r>
      <rPr>
        <sz val="8"/>
        <rFont val="Arial"/>
        <family val="2"/>
        <charset val="238"/>
      </rPr>
      <t xml:space="preserve"> wyrób z ciasta parzonego o skladzie jaja świeże, mąka pszenna, olej rzepakowy, sól, opakowanie 125g, wartość energetyczna 530kcal/100g. </t>
    </r>
  </si>
  <si>
    <r>
      <rPr>
        <b/>
        <sz val="8"/>
        <rFont val="Arial"/>
        <family val="2"/>
        <charset val="238"/>
      </rPr>
      <t>CUKINIA</t>
    </r>
    <r>
      <rPr>
        <sz val="8"/>
        <rFont val="Arial"/>
        <family val="2"/>
        <charset val="238"/>
      </rPr>
      <t xml:space="preserve">- dostępność poza sezonem, świeża, jędrna i twarda, bez odgnieceń i pęknięć, dostatecznie dojrzała, skórka w kolorze ciemnozielonym o naturalnych żółtych pojedynczych zabarwieniach, o wydłużonym kształcie, długość pojedynczej cukinii 15-20 cm, kraj pochodzenian Polska. </t>
    </r>
  </si>
  <si>
    <r>
      <rPr>
        <b/>
        <sz val="8"/>
        <rFont val="Arial"/>
        <family val="2"/>
        <charset val="238"/>
      </rPr>
      <t>CEBULA</t>
    </r>
    <r>
      <rPr>
        <sz val="8"/>
        <rFont val="Arial"/>
        <family val="2"/>
        <charset val="238"/>
      </rPr>
      <t xml:space="preserve">- cała, ścisła, jędrna, czysta, zdrowa bez objawów gnicia, śladów pleśni, zmarznięcia, dojrzała, kraj pochodzenian Polska. </t>
    </r>
  </si>
  <si>
    <r>
      <rPr>
        <b/>
        <sz val="8"/>
        <rFont val="Arial"/>
        <family val="2"/>
        <charset val="238"/>
      </rPr>
      <t>MARCHEWKA</t>
    </r>
    <r>
      <rPr>
        <sz val="8"/>
        <rFont val="Arial"/>
        <family val="2"/>
        <charset val="238"/>
      </rPr>
      <t>- korzeń cały i czysty (należycie osuszony po umyciu), bez żadnych uszkodzeń (bez uciętych głów oraz odłamanych korzeni bocznych); marchew świeża, jędrna, jednolitej odmiany, niezdrewniała, prosta, kształtna (bez bocznych rozgałęzień i rozwidleń), bez szczelin, odgnieceń i pęknięć.</t>
    </r>
  </si>
  <si>
    <r>
      <rPr>
        <b/>
        <sz val="8"/>
        <rFont val="Arial"/>
        <family val="2"/>
        <charset val="238"/>
      </rPr>
      <t>KIWI-</t>
    </r>
    <r>
      <rPr>
        <sz val="8"/>
        <rFont val="Arial"/>
        <family val="2"/>
        <charset val="238"/>
      </rPr>
      <t xml:space="preserve"> owoc twardy, dostatecznie dojrzały, nie zwiędnięty, bez uszkodzeń mechanicznych, o masie nie mniejszej niż 100g.</t>
    </r>
  </si>
  <si>
    <r>
      <rPr>
        <b/>
        <sz val="8"/>
        <rFont val="Arial"/>
        <family val="2"/>
        <charset val="238"/>
      </rPr>
      <t>NEKTARYNKA</t>
    </r>
    <r>
      <rPr>
        <sz val="8"/>
        <rFont val="Arial"/>
        <family val="2"/>
        <charset val="238"/>
      </rPr>
      <t>-</t>
    </r>
    <r>
      <rPr>
        <b/>
        <sz val="8"/>
        <rFont val="Arial"/>
        <family val="2"/>
        <charset val="238"/>
      </rPr>
      <t xml:space="preserve"> </t>
    </r>
    <r>
      <rPr>
        <sz val="8"/>
        <rFont val="Arial"/>
        <family val="2"/>
        <charset val="238"/>
      </rPr>
      <t xml:space="preserve">dostępność poza sezonem, owoc o świeżym, zdrowym wyglądzie, odpowiednio dojrzały, miąższ soczysty, bez stłuczeń, obić, wgnieceń, bez oznak wewnętrznego wyschnięcia czygnicia, jednolite odmianowo. </t>
    </r>
  </si>
  <si>
    <r>
      <rPr>
        <b/>
        <sz val="8"/>
        <rFont val="Arial"/>
        <family val="2"/>
        <charset val="238"/>
      </rPr>
      <t>SAŁATA LODAWA</t>
    </r>
    <r>
      <rPr>
        <sz val="8"/>
        <rFont val="Arial"/>
        <family val="2"/>
        <charset val="238"/>
      </rPr>
      <t>- ładne, świeże i zielone liście, jędrna, bez oznak gnicia, liście odpowiedniosztywne, zwarte, pofałdowane a główki ukształtowane. Masa główki nie mniej niż 300 g; każda główka sałaty powinna być zapakowana w worek foliowy perforowany, okres przydatności do spożycia deklarowany przez producenta powinien wynosić nie mniej niż 5 dni od daty dostawy do magazynu Zamawiającego.</t>
    </r>
  </si>
  <si>
    <r>
      <rPr>
        <b/>
        <sz val="8"/>
        <rFont val="Arial"/>
        <family val="2"/>
        <charset val="238"/>
      </rPr>
      <t>DYNIA ŚWIEŻA</t>
    </r>
    <r>
      <rPr>
        <sz val="8"/>
        <rFont val="Arial"/>
        <family val="2"/>
        <charset val="238"/>
      </rPr>
      <t>- sezon VIII - X, cała, jędrna o kulistym lub lekko spłaszczonym kształcie, powierzchnia gładka bez uszkodzeń, skaz, zadrapań, miąższ zwarty o barwie pomarańczowo-żółtym.</t>
    </r>
  </si>
  <si>
    <r>
      <rPr>
        <b/>
        <sz val="8"/>
        <rFont val="Arial"/>
        <family val="2"/>
        <charset val="238"/>
      </rPr>
      <t>JABŁKO</t>
    </r>
    <r>
      <rPr>
        <sz val="8"/>
        <rFont val="Arial"/>
        <family val="2"/>
        <charset val="238"/>
      </rPr>
      <t>-</t>
    </r>
    <r>
      <rPr>
        <b/>
        <sz val="8"/>
        <rFont val="Arial"/>
        <family val="2"/>
        <charset val="238"/>
      </rPr>
      <t xml:space="preserve"> </t>
    </r>
    <r>
      <rPr>
        <sz val="8"/>
        <rFont val="Arial"/>
        <family val="2"/>
        <charset val="238"/>
      </rPr>
      <t xml:space="preserve">dostępność poza sezonem - klasa I, jabłka jakościowo dobre okształcie, wielkości i barwie odpowiedniej dla danej odmiany jabłek, o nieuszkodzonej szypułce.Owoce wolne od wszelkich uszkodzeń, obić, miąższ powinien być całkowicie zdrowy, soczysty,nierobaczywy. Niedopuszczalne są owoce nie w pełni rozwinięte lub niedojrzałe, które więdną w czasie składowania oraz są kwaśne i twarde lub przejrzałe, które wykazują wady takie jak wewnętrzne zbrązowienie, oparzelinę przechowalniczą. </t>
    </r>
  </si>
  <si>
    <r>
      <t>PIETRUSZKA KORZENIOWA</t>
    </r>
    <r>
      <rPr>
        <sz val="8"/>
        <rFont val="Arial"/>
        <family val="2"/>
        <charset val="238"/>
      </rPr>
      <t>- zdrowa, bez śladów gnicia, bez odrdzewień skórki, twarda, jędrna, kształtna, korzeń prawidłowo wykształcony, gładki (bez rozwidleń i bocznych rozgałęzień), bez stłuczeń, oznak zmarznięcia, pęknięć. Na przekroju biała lub biało-kremowa, bez pustych przestrzeni, nać pietruszki powinna być równo oberwana lub obcięta tuż przy główce, tak aby korzeń był nieuszkodzony, okres przydatności do spożycia deklarowany przez producenta powinien wynosić nie mniej niż 7 dni od daty dostawy do magazynu Zamawiającego</t>
    </r>
    <r>
      <rPr>
        <b/>
        <sz val="8"/>
        <rFont val="Arial"/>
        <family val="2"/>
        <charset val="238"/>
      </rPr>
      <t>.</t>
    </r>
  </si>
  <si>
    <r>
      <rPr>
        <b/>
        <sz val="8"/>
        <rFont val="Arial"/>
        <family val="2"/>
        <charset val="238"/>
      </rPr>
      <t>BOCZEK WĘDZONY</t>
    </r>
    <r>
      <rPr>
        <sz val="8"/>
        <rFont val="Arial"/>
        <family val="2"/>
        <charset val="238"/>
      </rPr>
      <t>- parzony, minimum 80 % mięsa wieprzowego, tkanka mięsna delikatna, drobnowłóknista, miękka i soczysta, powierzchnia bez przekrwień, pozacinań, barwa- ciemnoróżowa, zapach - swoisty, charakterystyczny dla każdego rodzaju mięsa, konsystencja- jędrna, elastyczna, powierzchnia - sucha, matowa, przekrój - lekko wilgotny, sok mięsny - przezroczysty, bez wzmacniaczy smaku i konserwantów.</t>
    </r>
  </si>
  <si>
    <r>
      <rPr>
        <b/>
        <sz val="8"/>
        <rFont val="Arial"/>
        <family val="2"/>
        <charset val="238"/>
      </rPr>
      <t>SZYNKA DROBIOWA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89% mięsa z piersi kurcząt, bez konserwantów i wzmaczniaczy smaku. </t>
    </r>
  </si>
  <si>
    <r>
      <rPr>
        <b/>
        <sz val="8"/>
        <rFont val="Arial"/>
        <family val="2"/>
        <charset val="238"/>
      </rPr>
      <t>FASOLA SZPARAGOWA ZIELONA</t>
    </r>
    <r>
      <rPr>
        <sz val="8"/>
        <rFont val="Arial"/>
        <family val="2"/>
        <charset val="238"/>
      </rPr>
      <t>-</t>
    </r>
    <r>
      <rPr>
        <b/>
        <sz val="8"/>
        <rFont val="Arial"/>
        <family val="2"/>
        <charset val="238"/>
      </rPr>
      <t xml:space="preserve"> </t>
    </r>
    <r>
      <rPr>
        <sz val="8"/>
        <rFont val="Arial"/>
        <family val="2"/>
        <charset val="238"/>
      </rPr>
      <t>I kat., cięta, odcinki strąków z obciętymi końcami, jednolite odmianowo, sypkie, niepołamane, niezlepione, nieoblodzone, opakowanie ok. 2,5 kg.</t>
    </r>
  </si>
  <si>
    <r>
      <rPr>
        <b/>
        <sz val="8"/>
        <rFont val="Arial"/>
        <family val="2"/>
        <charset val="238"/>
      </rPr>
      <t>KAPUSTA KISZONA</t>
    </r>
    <r>
      <rPr>
        <sz val="8"/>
        <rFont val="Arial"/>
        <family val="2"/>
        <charset val="238"/>
      </rPr>
      <t>- poszatkowana, jędrna, chrupka, w kolorze jasnożółtym, o odpowiednim dla warzyw kiszonych smaku i aromacie, bez pleśni; okres przydatności do spożycia deklarowany przez producenta powinien wynosić nie mniej niż 7 dni od daty dostawy do magazynu Zamawiającego</t>
    </r>
  </si>
  <si>
    <r>
      <rPr>
        <b/>
        <sz val="8"/>
        <rFont val="Arial"/>
        <family val="2"/>
        <charset val="238"/>
      </rPr>
      <t>MARCHEWKA MROŻONA KOSTKA</t>
    </r>
    <r>
      <rPr>
        <sz val="8"/>
        <rFont val="Arial"/>
        <family val="2"/>
        <charset val="238"/>
      </rPr>
      <t>- marchewka pokrojona w kostkę, w kolorze typowym dla marchwi, bez obcych posmaków, kostki marchwi sypkie, nieoblodzone, niezlepione, nieuszkodzone mechanicznie, opakowanie.2,5 kg.</t>
    </r>
  </si>
  <si>
    <r>
      <rPr>
        <b/>
        <sz val="8"/>
        <rFont val="Arial"/>
        <family val="2"/>
        <charset val="238"/>
      </rPr>
      <t xml:space="preserve">MROŻONKA KOMPOTOWA WIELOOWOCOWA </t>
    </r>
    <r>
      <rPr>
        <sz val="8"/>
        <rFont val="Arial"/>
        <family val="2"/>
        <charset val="238"/>
      </rPr>
      <t>- z dobrej jakości owoców, wolnych od zanieczyszczeń , barwa charakterystyczna dla zdrowego każdego z owoców, zapach typowy dla danego rodzaju owocu, niepozlepiane, nieoblodzone, sypkie, bez śladów zapachów obcych, bez obcego posmaku, opakowania 2,5 kg.</t>
    </r>
  </si>
  <si>
    <r>
      <rPr>
        <b/>
        <sz val="8"/>
        <rFont val="Arial"/>
        <family val="2"/>
        <charset val="238"/>
      </rPr>
      <t>ŚLWIKA SUSZONA</t>
    </r>
    <r>
      <rPr>
        <sz val="8"/>
        <rFont val="Arial"/>
        <family val="2"/>
        <charset val="238"/>
      </rPr>
      <t>- śliwka suszona bez pestek, bez plam, pędów kwiatostanowych i innych zanieczyszczeń, czysty, praktycznie wolny od szkodników i uszkodzeń spowodowanych przez szkodniki, opakowanie 150g.</t>
    </r>
  </si>
  <si>
    <r>
      <rPr>
        <b/>
        <sz val="8"/>
        <rFont val="Arial"/>
        <family val="2"/>
        <charset val="238"/>
      </rPr>
      <t>SZPINAK MROŻONY</t>
    </r>
    <r>
      <rPr>
        <sz val="8"/>
        <rFont val="Arial"/>
        <family val="2"/>
        <charset val="238"/>
      </rPr>
      <t>- barwa typowa dla szpinaku, bez obcych posmaków, mielony, nieoblodzone,niezlepione, nieuszkodzone mechanicznie, opakowanie do 2,5 kg.</t>
    </r>
  </si>
  <si>
    <r>
      <rPr>
        <b/>
        <sz val="8"/>
        <rFont val="Arial"/>
        <family val="2"/>
        <charset val="238"/>
      </rPr>
      <t>OGÓREK KISZONY</t>
    </r>
    <r>
      <rPr>
        <sz val="8"/>
        <rFont val="Arial"/>
        <family val="2"/>
        <charset val="238"/>
      </rPr>
      <t xml:space="preserve">- ogórki świeże z dodatkiem roślinnych przypraw aromatyczno-smakowych, w słonej zalewie, poddany naturalnemu procesowi fermentacji mlekowej, z ewentualnym dodatkiem kwasu sorbowego – w przypadku opakowań niehermetycznych, lub utrwalony w procesie pasteryzacji w opakowaniach hermetycznie zamkniętych. Twardy i chrupiący. Okres przydatności do spożycia deklarowany przez producenta powinien wynosić nie mniej niż 30 dni od daty dostawy do magazynu Zamawiającego, opakowanie 1kg. </t>
    </r>
  </si>
  <si>
    <r>
      <rPr>
        <b/>
        <sz val="8"/>
        <rFont val="Arial"/>
        <family val="2"/>
        <charset val="238"/>
      </rPr>
      <t>WIŚNIA ODPESZCZONA</t>
    </r>
    <r>
      <rPr>
        <sz val="8"/>
        <rFont val="Arial"/>
        <family val="2"/>
        <charset val="238"/>
      </rPr>
      <t>- wiśnia bez pestek owoce I kategorii, jednolite odmianowo w partii, bez szypułek, całe, sypkie, bez obcych posmaków, nieoblodzone, niezlepione, nieuszkodzone mechanicznie, opakowanie 2,5 kg.</t>
    </r>
  </si>
  <si>
    <r>
      <t xml:space="preserve">SEREK MASCARPONE- </t>
    </r>
    <r>
      <rPr>
        <sz val="8"/>
        <rFont val="Arial"/>
        <family val="2"/>
        <charset val="238"/>
      </rPr>
      <t xml:space="preserve">włoski, miękki, delikatny i kremowy ser wytworzany ze śmietanki, słodkawy w smaku, opakowanie typu pojemnik 500g, wartość energetyczna 381 kcal/100g. </t>
    </r>
  </si>
  <si>
    <r>
      <rPr>
        <b/>
        <sz val="8"/>
        <rFont val="Arial"/>
        <family val="2"/>
        <charset val="238"/>
      </rPr>
      <t>KASZA MANNA</t>
    </r>
    <r>
      <rPr>
        <sz val="8"/>
        <rFont val="Arial"/>
        <family val="2"/>
        <charset val="238"/>
      </rPr>
      <t xml:space="preserve">- dobrej jakości, sucha, bez zapachów obcych i uszkodzeń mechanicznych, opakowanie 1 kg. </t>
    </r>
  </si>
  <si>
    <r>
      <rPr>
        <b/>
        <sz val="8"/>
        <rFont val="Arial"/>
        <family val="2"/>
        <charset val="238"/>
      </rPr>
      <t>KASZA JĘCZMIENNA</t>
    </r>
    <r>
      <rPr>
        <sz val="8"/>
        <rFont val="Arial"/>
        <family val="2"/>
        <charset val="238"/>
      </rPr>
      <t xml:space="preserve">- w dobrym gatunku zawierająca dużą ilość błonnika i białka, sucha, sypka o charakterystycznym zapachu dla odpowiedniego asortymentu, niedopuszcza się zapachów obcych (typu stęchlizna ,zawilgocenie), wolna od śladów uszkodzeń mechanicznych, odpowiednio dla danego gatunku oczyszczona, opakowanie 400g (4 x 100 g), wartość eneretyczna 339kcal/100g. </t>
    </r>
  </si>
  <si>
    <r>
      <rPr>
        <b/>
        <sz val="8"/>
        <rFont val="Arial"/>
        <family val="2"/>
        <charset val="238"/>
      </rPr>
      <t>MAKARON ŁAZANKA</t>
    </r>
    <r>
      <rPr>
        <sz val="8"/>
        <rFont val="Arial"/>
        <family val="2"/>
        <charset val="238"/>
      </rPr>
      <t>- produkt o składzie mąka makaronowa pszenna, produkt może zawierać soję, opakowanie 400g,  wartość energetyczna 351kcal/100g.</t>
    </r>
  </si>
  <si>
    <r>
      <t>MAKARON ŚWIDERKI</t>
    </r>
    <r>
      <rPr>
        <sz val="8"/>
        <rFont val="Arial"/>
        <family val="2"/>
        <charset val="238"/>
      </rPr>
      <t>-</t>
    </r>
    <r>
      <rPr>
        <b/>
        <sz val="8"/>
        <rFont val="Arial"/>
        <family val="2"/>
        <charset val="238"/>
      </rPr>
      <t xml:space="preserve"> </t>
    </r>
    <r>
      <rPr>
        <sz val="8"/>
        <rFont val="Arial"/>
        <family val="2"/>
        <charset val="238"/>
      </rPr>
      <t>produkt o skladzie mąka makaronowa pszenna, produkt może zawierać soję, opakowanie 400g,  wartość energetyczna 351kcal/100g.</t>
    </r>
  </si>
  <si>
    <r>
      <t>MAKARON ZACIERKA</t>
    </r>
    <r>
      <rPr>
        <sz val="8"/>
        <rFont val="Arial"/>
        <family val="2"/>
        <charset val="238"/>
      </rPr>
      <t>- produkt o składzie mąka pszenna, woda, przyprawa kurkuma 0,05%, opakowanie 250g, wartość energetyczna 361kcal/100g.</t>
    </r>
  </si>
  <si>
    <r>
      <rPr>
        <b/>
        <sz val="8"/>
        <rFont val="Arial"/>
        <family val="2"/>
        <charset val="238"/>
      </rPr>
      <t>PAMPUCHY NA PARZE</t>
    </r>
    <r>
      <rPr>
        <sz val="8"/>
        <rFont val="Arial"/>
        <family val="2"/>
        <charset val="238"/>
      </rPr>
      <t xml:space="preserve">- produkt o składzie mąka pszenna, woda, drożdże, olej rzepakowy, jaja 1 %, serwatka w proszku (z mleka), cukier, sól a także  jaja, mleko, pszenice, może zawierać łubin, soje, opakowanie 400g/9 szt, wartość energetyczna 243 kcal/100g. </t>
    </r>
  </si>
  <si>
    <r>
      <rPr>
        <b/>
        <sz val="8"/>
        <rFont val="Arial"/>
        <family val="2"/>
        <charset val="238"/>
      </rPr>
      <t>PIEROGI Z MIĘSEM</t>
    </r>
    <r>
      <rPr>
        <sz val="8"/>
        <rFont val="Arial"/>
        <family val="2"/>
        <charset val="238"/>
      </rPr>
      <t>-</t>
    </r>
    <r>
      <rPr>
        <b/>
        <sz val="8"/>
        <rFont val="Arial"/>
        <family val="2"/>
        <charset val="238"/>
      </rPr>
      <t xml:space="preserve"> </t>
    </r>
    <r>
      <rPr>
        <sz val="8"/>
        <rFont val="Arial"/>
        <family val="2"/>
        <charset val="238"/>
      </rPr>
      <t>świeże, ręcznie robione, ciasto z mąki, wody i soli, farsz: masa mięsna z łopatki wieprzowej, z przyprawami i podsmażaną cebulą; pierogi niezlepione, bez obcych posmaków, nieuszkodzone mechanicznie, zawartość nadzienia minimum 25%.</t>
    </r>
  </si>
  <si>
    <r>
      <rPr>
        <b/>
        <sz val="8"/>
        <rFont val="Arial"/>
        <family val="2"/>
        <charset val="238"/>
      </rPr>
      <t>RYŻ BIAŁY</t>
    </r>
    <r>
      <rPr>
        <sz val="8"/>
        <rFont val="Arial"/>
        <family val="2"/>
        <charset val="238"/>
      </rPr>
      <t xml:space="preserve">- suchy, posiadający właściwą dla siebie barwę, połysk i zapach (bez zapachów obcych, w tym wskazujących napsucie i porażenie grzybami pleśniowymi – zapach fermentacyjny, stęchły i inne obce),  opakowanie papierowe 1 kg, wartość energrtyczna 354 kcal/100g. 
</t>
    </r>
  </si>
  <si>
    <r>
      <rPr>
        <b/>
        <sz val="8"/>
        <rFont val="Arial"/>
        <family val="2"/>
        <charset val="238"/>
      </rPr>
      <t>CIASTKA ZBOŻOWE MIX</t>
    </r>
    <r>
      <rPr>
        <sz val="8"/>
        <rFont val="Arial"/>
        <family val="2"/>
        <charset val="238"/>
      </rPr>
      <t>-  Produkt bez cukru, zawierajacy substancję słodzącą.o sklądzie: produkty pochodzące ze zbóż 62,7 % (mąka: pszenna, pszenna pełnoziarnista, żytnia, jęczmienna; pełnoziarniste płatki: owsiane, orkiszowe), substancja słodząca: maltitole; olej słonecznikowy, kostka żelowa jagoda-granat 3,5 % (owoce: skoncentrowane puree jabłkowe, skoncentrowany sok jabłkowy, skoncentrowany sok z granatu, substancja żelująca: pektyna; błonnik cytrusowy, naturalny aromat jagodowy), serwatka w proszku (z mleka), substancje spulchniające: węglany sodu, węglany amonu; sól morska, aromaty opakowanie 50g wartość energetyczna 421 kcal/100g.</t>
    </r>
    <r>
      <rPr>
        <sz val="8"/>
        <color indexed="10"/>
        <rFont val="Arial"/>
        <family val="2"/>
        <charset val="238"/>
      </rPr>
      <t xml:space="preserve"> </t>
    </r>
  </si>
  <si>
    <r>
      <rPr>
        <b/>
        <sz val="8"/>
        <rFont val="Arial"/>
        <family val="2"/>
        <charset val="238"/>
      </rPr>
      <t>CUKIER PUDER</t>
    </r>
    <r>
      <rPr>
        <sz val="8"/>
        <rFont val="Arial"/>
        <family val="2"/>
        <charset val="238"/>
      </rPr>
      <t xml:space="preserve">- produkt otrzymany z buraka cukrowego, nie pozostawiający osadu porozpuszczeniu się, opakowanie w torebkach 400g </t>
    </r>
  </si>
  <si>
    <r>
      <rPr>
        <b/>
        <sz val="8"/>
        <rFont val="Arial"/>
        <family val="2"/>
        <charset val="238"/>
      </rPr>
      <t>CURRY</t>
    </r>
    <r>
      <rPr>
        <sz val="8"/>
        <rFont val="Arial"/>
        <family val="2"/>
        <charset val="238"/>
      </rPr>
      <t>- w składzie m.in. kurkuma, imbir, kardamon, korzeń lubczyku, kolendra, pieprz czarny,papryka słodka, chili, cynamon, opakowanie 20g.</t>
    </r>
  </si>
  <si>
    <r>
      <rPr>
        <b/>
        <sz val="8"/>
        <rFont val="Arial"/>
        <family val="2"/>
        <charset val="238"/>
      </rPr>
      <t xml:space="preserve">CZEKOLADA GORZKA- </t>
    </r>
    <r>
      <rPr>
        <sz val="8"/>
        <rFont val="Arial"/>
        <family val="2"/>
        <charset val="238"/>
      </rPr>
      <t xml:space="preserve"> tabliczki, kaloryczność czekolad co najmniej 554 kcal.w 100 g. produktu, zawartość masy kakaowej min.70%,konsystencja: jednolita twarda, łamliwa,barwa: brązowa, powierzchnia górna: błyszcząca, gładka z wyraźnym odciskiem formy,zapach i smak właściwy dla czekolady gorzkiej.</t>
    </r>
  </si>
  <si>
    <r>
      <rPr>
        <b/>
        <sz val="8"/>
        <rFont val="Arial"/>
        <family val="2"/>
        <charset val="238"/>
      </rPr>
      <t>CZEKOLADA MLECZNA</t>
    </r>
    <r>
      <rPr>
        <sz val="8"/>
        <rFont val="Arial"/>
        <family val="2"/>
        <charset val="238"/>
      </rPr>
      <t>- tabliczki, kaloryczność czekolad co najmniej 554 kcal.w 100 g. produktu, zawartość masy kakaowej min.70%,konsystencja: jednolita twarda, łamliwa,barwa: brązowa, powierzchnia górna: błyszcząca, gładka z wyraźnym odciskiem formy,zapach i smak właściwy dla czekolady mlecznej.</t>
    </r>
  </si>
  <si>
    <r>
      <t>JARZYNKA SUSZONA</t>
    </r>
    <r>
      <rPr>
        <sz val="8"/>
        <rFont val="Arial"/>
        <family val="2"/>
        <charset val="238"/>
      </rPr>
      <t xml:space="preserve">- mieszanka naturalna ze strannie wyselekcjonowanych warzyw, opakowanie 5 kg, wartość energetyczna 268kcal/100g. </t>
    </r>
  </si>
  <si>
    <r>
      <t>BATONIK Z MLECZNEJ CZEKOLADY Z NADZIENIEM MLECZNYM</t>
    </r>
    <r>
      <rPr>
        <sz val="8"/>
        <rFont val="Arial"/>
        <family val="2"/>
        <charset val="238"/>
      </rPr>
      <t>-</t>
    </r>
    <r>
      <rPr>
        <b/>
        <sz val="8"/>
        <rFont val="Arial"/>
        <family val="2"/>
        <charset val="238"/>
      </rPr>
      <t xml:space="preserve"> </t>
    </r>
    <r>
      <rPr>
        <sz val="8"/>
        <rFont val="Arial"/>
        <family val="2"/>
        <charset val="238"/>
      </rPr>
      <t xml:space="preserve">produkt o skladzie czekolada mleczna 40 % (cukier, mleko pełne w proszku, tłuszcz kakowy, miazga kakaowa emulgator:leytyny wanilina), cukier, mleko odtłuszczone w proszku (18 %), olej palmowy, masło odwodnione, emulgator: lecytyny, wanilina, Składniki mleka 33 % - Składniki kako: 13%, opakowanie 50g (4 batoniki), wartość energetyczna 566 kcal/100g. </t>
    </r>
  </si>
  <si>
    <r>
      <t>KOLĘDRA</t>
    </r>
    <r>
      <rPr>
        <sz val="8"/>
        <rFont val="Arial"/>
        <family val="2"/>
        <charset val="238"/>
      </rPr>
      <t xml:space="preserve">- suszona, bez zanieczyszczeń, bez obcych zapachów, bez śladów uszkodzeń mechanicznych, opakowanie 15g. </t>
    </r>
  </si>
  <si>
    <r>
      <rPr>
        <b/>
        <sz val="8"/>
        <rFont val="Arial"/>
        <family val="2"/>
        <charset val="238"/>
      </rPr>
      <t>CHIPSY OWOCOWE</t>
    </r>
    <r>
      <rPr>
        <sz val="8"/>
        <rFont val="Arial"/>
        <family val="2"/>
        <charset val="238"/>
      </rPr>
      <t>-  o różnych smakach, naturalnie suszone, skład 100g gotowego produktu  wyprodukowany z 1000g świeżego surowca, bez glutenu, bez cukru, wartość eneretyczna 44kcal/12g, opakowanie 12g.</t>
    </r>
  </si>
  <si>
    <r>
      <rPr>
        <b/>
        <sz val="8"/>
        <rFont val="Arial"/>
        <family val="2"/>
        <charset val="238"/>
      </rPr>
      <t>SOK OWOCOWY</t>
    </r>
    <r>
      <rPr>
        <sz val="8"/>
        <rFont val="Arial"/>
        <family val="2"/>
        <charset val="238"/>
      </rPr>
      <t xml:space="preserve">- produkt o składzie sok jabłkowy z zagęszczonego soku (65%), przeciery z: marchwi (18%), jabłek (8%) i bananów (4%), sok marchwiowy z zagęszczonego soku (3%), przecier truskawkowy (2%), aromaty, zawartość owoców i marchwi 100%, opakowanie butelka 300ml. </t>
    </r>
  </si>
  <si>
    <r>
      <rPr>
        <b/>
        <sz val="8"/>
        <rFont val="Arial"/>
        <family val="2"/>
        <charset val="238"/>
      </rPr>
      <t>WAFELEK MLECZNO-ORZECHOW</t>
    </r>
    <r>
      <rPr>
        <sz val="8"/>
        <rFont val="Arial"/>
        <family val="2"/>
        <charset val="238"/>
      </rPr>
      <t xml:space="preserve">Y- wafelek przekładany kremem mlecznym i nugatowym, polany czekoladą,produkt o składziecukier, tłuszcze roślinne (palmowy, shea), mąka pszenna (13,5%), odtłuszczone mleko w proszku (13%), orzechy laskowe (9,2%), pełnoziarnista mąka pszenna (7,2%), tłuszcz mleczny (2,7%), kakao, kakao o obniżonej zawartości tłuszczu, emulgator: lecytyny (z soi), sól, produkt z serwatki (z mleka), skrobia pszenna, naturalne aromaty, substancja spulchniająca: wodorowęglan sodu, mielone orzeszki ziemne, opakowanie 25g, wartość energetyczna 547kcal/100g. </t>
    </r>
  </si>
  <si>
    <r>
      <rPr>
        <b/>
        <sz val="8"/>
        <rFont val="Arial"/>
        <family val="2"/>
        <charset val="238"/>
      </rPr>
      <t>WAFEL W CZEKOLADZIE</t>
    </r>
    <r>
      <rPr>
        <sz val="8"/>
        <rFont val="Arial"/>
        <family val="2"/>
        <charset val="238"/>
      </rPr>
      <t>-</t>
    </r>
    <r>
      <rPr>
        <b/>
        <sz val="8"/>
        <rFont val="Arial"/>
        <family val="2"/>
        <charset val="238"/>
      </rPr>
      <t xml:space="preserve"> </t>
    </r>
    <r>
      <rPr>
        <sz val="8"/>
        <rFont val="Arial"/>
        <family val="2"/>
        <charset val="238"/>
      </rPr>
      <t xml:space="preserve">produkt o składzie czekolada mleczna 30 % [cukier, tłuszcz kakaowy, mleko w proszku pełne 4,7 %, miazga kakaowa, tłuszcze roślinne (palmowy, shea) w zmiennych proporcjach, serwatka w proszku (z mleka), emulgatory: lecytyny (z soi), E476; aromat], mąka pszenna, tłuszcz palmowy, mleko w proszku odtłuszczone 15 %, cukier, kakao o obniżonej zawartości tłuszczu 2,4 %, skrobia, emulgator: lecytyny (z soi); substancje spulchniające: węglany sodu, węglany amonu; sól, serwatka w proszku ( z mleka), aromat, orzechy laskowe, orzeszki arachidowe opakowanie 36g wartość energetyczna 522 kcal/100g. </t>
    </r>
  </si>
  <si>
    <r>
      <rPr>
        <b/>
        <sz val="8"/>
        <rFont val="Arial"/>
        <family val="2"/>
        <charset val="238"/>
      </rPr>
      <t>SŁOMKA PTYSIOWA</t>
    </r>
    <r>
      <rPr>
        <sz val="8"/>
        <rFont val="Arial"/>
        <family val="2"/>
        <charset val="238"/>
      </rPr>
      <t xml:space="preserve">- produkt o składzie maka pszenna, jaja świeże, mąka pszenna, tłuszcz cukierniczy [oleje roślinne (palmowy, rzepakowy) w zmiennych proporcjach, emulgator (mono- i diglicerydy kwasów tłuszczowych, cukier, substancje spulchniające: węglany sodu, difosforany, sól, opakowanie 125g, wartość energetyczna 487 kcal/100g. </t>
    </r>
  </si>
  <si>
    <r>
      <rPr>
        <b/>
        <sz val="8"/>
        <rFont val="Arial"/>
        <family val="2"/>
        <charset val="238"/>
      </rPr>
      <t>KAKAO</t>
    </r>
    <r>
      <rPr>
        <sz val="8"/>
        <rFont val="Arial"/>
        <family val="2"/>
        <charset val="238"/>
      </rPr>
      <t>-</t>
    </r>
    <r>
      <rPr>
        <b/>
        <sz val="8"/>
        <rFont val="Arial"/>
        <family val="2"/>
        <charset val="238"/>
      </rPr>
      <t xml:space="preserve"> </t>
    </r>
    <r>
      <rPr>
        <sz val="8"/>
        <rFont val="Arial"/>
        <family val="2"/>
        <charset val="238"/>
      </rPr>
      <t>zawartość tłuszczu kakaowego 10-12%, opakowanie 150g.</t>
    </r>
  </si>
  <si>
    <r>
      <rPr>
        <b/>
        <sz val="8"/>
        <rFont val="Arial"/>
        <family val="2"/>
        <charset val="238"/>
      </rPr>
      <t>SEREK TOPIONY</t>
    </r>
    <r>
      <rPr>
        <sz val="8"/>
        <rFont val="Arial"/>
        <family val="2"/>
        <charset val="238"/>
      </rPr>
      <t>- serek śmietankowy, opakowanie 100g, bez sztucznych barwników i konserwantów.</t>
    </r>
  </si>
  <si>
    <t xml:space="preserve">RYBY ŚWIEŻE, MROŻONE, KONSERWY I WĘDZONE </t>
  </si>
  <si>
    <r>
      <rPr>
        <b/>
        <sz val="8"/>
        <rFont val="Arial"/>
        <family val="2"/>
        <charset val="238"/>
      </rPr>
      <t>KAPUSTA BIAŁA</t>
    </r>
    <r>
      <rPr>
        <sz val="8"/>
        <rFont val="Arial"/>
        <family val="2"/>
        <charset val="238"/>
      </rPr>
      <t>-</t>
    </r>
    <r>
      <rPr>
        <b/>
        <sz val="8"/>
        <rFont val="Arial"/>
        <family val="2"/>
        <charset val="238"/>
      </rPr>
      <t xml:space="preserve"> </t>
    </r>
    <r>
      <rPr>
        <sz val="8"/>
        <rFont val="Arial"/>
        <family val="2"/>
        <charset val="238"/>
      </rPr>
      <t xml:space="preserve">kapusta o świeżym wyglądzie, prawidłowo wykształcona, bez odgnieceń i uszkodzeń, niepopękana, bez oznak wyrastania kwiatostanu, czysta, niezwiędnięta, jednolita odmianowo. Łodyga przycięcia poniżej najniższego liścia, liście powinny przylegać do siebie, amiejsce cięcia powinno być czyste. Masa główki nie mniej niż 1200g. Główki kapusty głowiastej muszą być jednolite pod względem kształtu i barwy. Okres przydatności do spożycia deklarowanyprzez producenta powinien wynosić nie mniej niż 14 dni od daty dostawy do magazynu Zamawiającego. </t>
    </r>
  </si>
  <si>
    <r>
      <rPr>
        <b/>
        <sz val="8"/>
        <rFont val="Arial"/>
        <family val="2"/>
        <charset val="238"/>
      </rPr>
      <t>JABŁKO CHAMPION</t>
    </r>
    <r>
      <rPr>
        <sz val="8"/>
        <rFont val="Arial"/>
        <family val="2"/>
        <charset val="238"/>
      </rPr>
      <t>- dostępność poza sezonem, klasa I, jabłka jakościowo dobre o kształcie, wielkości i barwie odpowiedniej dla danej odmiany jabłek, o nieuszkodzonej szypułce.Owoce wolne od wszelkich uszkodzeń, obić, miąższ powinien być całkowicie zdrowy, soczysty,nierobaczywy. Niedopuszczalne są owoce nie w pełni rozwinięte lub niedojrzałe, które więdną w czasie składowania oraz są kwaśne i twarde lub przejrzałe, które wykazują wady takie jak wewnętrzne zbrązowienie, oparzelinę przechowalniczą</t>
    </r>
  </si>
  <si>
    <r>
      <rPr>
        <b/>
        <sz val="8"/>
        <rFont val="Arial"/>
        <family val="2"/>
        <charset val="238"/>
      </rPr>
      <t>KAWA ZBOŻOWA-</t>
    </r>
    <r>
      <rPr>
        <sz val="8"/>
        <rFont val="Arial"/>
        <family val="2"/>
        <charset val="238"/>
      </rPr>
      <t xml:space="preserve"> kawa w formie osuszonego ekstraktu, przeznaczona do bezpośredniego rozpuszczenia w wodzie lub mleku, o składzie zboża 78% (jęczmień, żyto), cykoria, opakowanie 150g.</t>
    </r>
  </si>
  <si>
    <r>
      <t>MAKARON SPAGHETTI</t>
    </r>
    <r>
      <rPr>
        <sz val="8"/>
        <rFont val="Arial"/>
        <family val="2"/>
        <charset val="238"/>
      </rPr>
      <t>-</t>
    </r>
    <r>
      <rPr>
        <b/>
        <sz val="8"/>
        <rFont val="Arial"/>
        <family val="2"/>
        <charset val="238"/>
      </rPr>
      <t xml:space="preserve"> </t>
    </r>
    <r>
      <rPr>
        <sz val="8"/>
        <rFont val="Arial"/>
        <family val="2"/>
        <charset val="238"/>
      </rPr>
      <t>produkt o skladzie mąka makaronowa pszenna, produkt może zawierać soję, opakowanie 400g, wartość energetyczna 351kcal/100g.</t>
    </r>
  </si>
  <si>
    <r>
      <rPr>
        <b/>
        <sz val="8"/>
        <rFont val="Arial"/>
        <family val="2"/>
        <charset val="238"/>
      </rPr>
      <t>BROKUŁ MROŻONY</t>
    </r>
    <r>
      <rPr>
        <sz val="8"/>
        <rFont val="Arial"/>
        <family val="2"/>
        <charset val="238"/>
      </rPr>
      <t>- bukiet różyczek mrożonych, barwa typowa dla brokułów, bez obcych posmaków, sypkie, nieoblodzone, niezlepione, nieuszkodzone mechanicznie, opakowanie 2,5 kg.</t>
    </r>
  </si>
  <si>
    <r>
      <rPr>
        <b/>
        <sz val="8"/>
        <rFont val="Arial"/>
        <family val="2"/>
        <charset val="238"/>
      </rPr>
      <t>BATON 100% NATURALNY</t>
    </r>
    <r>
      <rPr>
        <sz val="8"/>
        <rFont val="Arial"/>
        <family val="2"/>
        <charset val="238"/>
      </rPr>
      <t>-</t>
    </r>
    <r>
      <rPr>
        <b/>
        <sz val="8"/>
        <rFont val="Arial"/>
        <family val="2"/>
        <charset val="238"/>
      </rPr>
      <t xml:space="preserve"> </t>
    </r>
    <r>
      <rPr>
        <sz val="8"/>
        <rFont val="Arial"/>
        <family val="2"/>
        <charset val="238"/>
      </rPr>
      <t xml:space="preserve">o smaku jabłka i cynamonu i składzie baton daktyle, chrupki zbożowe (mąka kukurydziana, mąka ryżowa), jabłka suszone (12%), orzechy nerkowca, rodzynki, cynamon (0,7%), opakowanie 35g, wartość energetyczna 332 kcal/100g.          </t>
    </r>
  </si>
  <si>
    <r>
      <rPr>
        <b/>
        <sz val="8"/>
        <rFont val="Arial"/>
        <family val="2"/>
        <charset val="238"/>
      </rPr>
      <t>BAZYLIA SUSZONA</t>
    </r>
    <r>
      <rPr>
        <sz val="8"/>
        <rFont val="Arial"/>
        <family val="2"/>
        <charset val="238"/>
      </rPr>
      <t xml:space="preserve">- korzenno- balsamiczny zapach, konsystencja sypka i sucha, opakowanie 10g. </t>
    </r>
  </si>
  <si>
    <r>
      <rPr>
        <b/>
        <sz val="8"/>
        <rFont val="Arial"/>
        <family val="2"/>
        <charset val="238"/>
      </rPr>
      <t>CIASTECZKA BISZKOPTOWE</t>
    </r>
    <r>
      <rPr>
        <sz val="8"/>
        <rFont val="Arial"/>
        <family val="2"/>
        <charset val="238"/>
      </rPr>
      <t xml:space="preserve">- w kształcie misia, wypiekane z naturalnych składników o skladzie mąka 23,6% syrop glukozowo-fruktozowy, jaja 12,3%, cukier, olej rzepakowy, czekolada 6%, stabilizator (glicerol), skrobia pszenna, słodka serwatka w proszku, odtłuszczone mleko w proszku 1,1%, pełne mleko w proszku 0,8%, substancje spulchniające (difosforany, węglany potasu), syrop glukozowy, emulgatory (E 472b, E 475, lecytyny sojowe, kakao w proszku o obniżonej zawartości tłuszczu 0,3%, sól, naturalny aromat waniliowy, opakowanie 30g, wartość energetyczna 393 kcal/100g.  </t>
    </r>
  </si>
  <si>
    <r>
      <rPr>
        <b/>
        <sz val="8"/>
        <rFont val="Arial"/>
        <family val="2"/>
        <charset val="238"/>
      </rPr>
      <t>JOGURT DO PICIA -</t>
    </r>
    <r>
      <rPr>
        <sz val="8"/>
        <rFont val="Arial"/>
        <family val="2"/>
        <charset val="238"/>
      </rPr>
      <t xml:space="preserve"> różne smaki, smak łagodny , czysty charakterystyczny dla danego owocu, bez obcych posmaków, z mleka pasteryzowanego , naturalnie fermentowany, zawierający zdrowe kultury bakterii jogurtowych, szczepy , zapach czysty charakterystyczny dla danego owocu, konsystencja jednolita, gęsta z widocznymi kawałkami owoców, bez dodatkowego cukru, naturalnie zagęszczony, opakowanie opakowanie pojemik 250g, wartość energetyczna 120-200kcal/100g.</t>
    </r>
  </si>
  <si>
    <r>
      <rPr>
        <b/>
        <sz val="8"/>
        <rFont val="Arial"/>
        <family val="2"/>
        <charset val="238"/>
      </rPr>
      <t xml:space="preserve">JOGURT OWOCOWY- </t>
    </r>
    <r>
      <rPr>
        <sz val="8"/>
        <rFont val="Arial"/>
        <family val="2"/>
        <charset val="238"/>
      </rPr>
      <t xml:space="preserve">smak łagodny, czysty charakterystyczny dla danego owocu , bez obcych posmaków, z mleka pasteryzowanego , naturalnie fermentowany , zawierający zdrowe kultury bakterii jogurtowych, szczepy , zapach czysty charakterystyczny dla danego owocu, konsystencja jednolita, gęsta z widocznymi kawałkami owoców, bez dodatkowego cukru, naturalnie zagęszczony. Opakowanie pojemnik 150g, wartość energetyczna 97kcal/100g.    </t>
    </r>
  </si>
  <si>
    <r>
      <rPr>
        <b/>
        <sz val="8"/>
        <rFont val="Arial"/>
        <family val="2"/>
        <charset val="238"/>
      </rPr>
      <t>SEREK KREMOWY ŚMIETANKOWY</t>
    </r>
    <r>
      <rPr>
        <sz val="8"/>
        <rFont val="Arial"/>
        <family val="2"/>
        <charset val="238"/>
      </rPr>
      <t xml:space="preserve">-  puszysty serek twarogowy o śmietankowym smaku. Smak i zapach serka powinien być łagodny, lekko kwaśny. Struktura i konsystencja jednolita, zwarta, bez grudek. Barwa biała do kremowej, jednolita w całej masie, opakowanie typu pojemnik 150g, wartość energetyczna 256 kcal/100g. </t>
    </r>
  </si>
  <si>
    <r>
      <rPr>
        <b/>
        <sz val="8"/>
        <rFont val="Arial"/>
        <family val="2"/>
        <charset val="238"/>
      </rPr>
      <t>SEREK OWOCOWY</t>
    </r>
    <r>
      <rPr>
        <sz val="8"/>
        <rFont val="Arial"/>
        <family val="2"/>
        <charset val="238"/>
      </rPr>
      <t>- rózne smaki, twarożek wzbogacony w wapń i witaminę D, produkowany z dwóch kubeczków mleka, bez syropu glukozowo-fruktozowego, barwników, ani sztucznych aromatów. W zależności od wariantu smakowego barwa produktu może się róznic, opakowaie typu pojemnik 4x50g, wartość energetyczna 101kcal/100g.</t>
    </r>
  </si>
  <si>
    <r>
      <rPr>
        <b/>
        <sz val="8"/>
        <rFont val="Arial"/>
        <family val="2"/>
        <charset val="238"/>
      </rPr>
      <t>HERBATA OWOCOWA</t>
    </r>
    <r>
      <rPr>
        <sz val="8"/>
        <rFont val="Arial"/>
        <family val="2"/>
        <charset val="238"/>
      </rPr>
      <t>-Herbata smakowa/owocowa ekspresowa (np. truskawka, mango, cytrusy, malina, jagoda, hibiskus, owoce leśne itp.) pakowana w saszetkach do jednokrotnego zaparzania. Herbata pakowana w pudełko szczelnie zamykane, zawierające minimum 20 saszetek herbaty.</t>
    </r>
  </si>
  <si>
    <r>
      <rPr>
        <b/>
        <sz val="8"/>
        <rFont val="Arial"/>
        <family val="2"/>
        <charset val="238"/>
      </rPr>
      <t>KETCHUP ŁAGODNY</t>
    </r>
    <r>
      <rPr>
        <sz val="8"/>
        <rFont val="Arial"/>
        <family val="2"/>
        <charset val="238"/>
      </rPr>
      <t>- produkt nie zawierajacy substancji konserwujących  i zagęszczających, poddany procesowi pasteryzacji, produkt o składzie minimum 145g pomidorów na 100g produktu, opakowanie 275 g, wartość energetyczna 131kcal/100g.</t>
    </r>
  </si>
  <si>
    <r>
      <rPr>
        <b/>
        <sz val="8"/>
        <rFont val="Arial"/>
        <family val="2"/>
        <charset val="238"/>
      </rPr>
      <t>MIÓD WIELOKWIATOWY</t>
    </r>
    <r>
      <rPr>
        <sz val="8"/>
        <rFont val="Arial"/>
        <family val="2"/>
        <charset val="238"/>
      </rPr>
      <t xml:space="preserve">- opakowanie 370 g, wartość energetyczna 333 kcal/100g. </t>
    </r>
  </si>
  <si>
    <r>
      <rPr>
        <b/>
        <sz val="8"/>
        <rFont val="Arial"/>
        <family val="2"/>
        <charset val="238"/>
      </rPr>
      <t>MUS OWOCOWY</t>
    </r>
    <r>
      <rPr>
        <sz val="8"/>
        <rFont val="Arial"/>
        <family val="2"/>
        <charset val="238"/>
      </rPr>
      <t>- produkt o składzie przeciery z: jabłek (40 %), i: przeciery z: jabłek (40 %), bananów (30 %), truskawek (25 %) i marchwi (5 %).bananów (30 %), truskawek (25 %) i marchwi (5 %), opakowanie 100g.</t>
    </r>
  </si>
  <si>
    <r>
      <rPr>
        <b/>
        <sz val="8"/>
        <rFont val="Arial"/>
        <family val="2"/>
        <charset val="238"/>
      </rPr>
      <t>WODA MINERALNA</t>
    </r>
    <r>
      <rPr>
        <sz val="8"/>
        <rFont val="Arial"/>
        <family val="2"/>
        <charset val="238"/>
      </rPr>
      <t xml:space="preserve">- naturalna woda mineralna niegazowana średniomineralizowana, poddawana procesom filtracji i napowietrzania. Zawartość sodu w wodzie nie większa niż 200 mg/dm3 (niskosodowa). Zawartość składników mineralnych w przedziale od 500 do 1500 mg/dm3. Woda w butelce wykonanej z tworzywa sztucznego o objętości 1,5 l zamykana plastikowa nakrętką. Butelki pakowane w przezroczystą folię zgrzewaną. </t>
    </r>
  </si>
  <si>
    <r>
      <rPr>
        <b/>
        <sz val="8"/>
        <rFont val="Arial"/>
        <family val="2"/>
        <charset val="238"/>
      </rPr>
      <t>WAFLE RYŻOWE NATURALNE</t>
    </r>
    <r>
      <rPr>
        <sz val="8"/>
        <rFont val="Arial"/>
        <family val="2"/>
        <charset val="238"/>
      </rPr>
      <t xml:space="preserve">- produkt o składzie 82,9% ryż brązowy, granulat kukurydziany (9,8% mąka kukurydziana, olej rzepakowy), 2% ziarno słonecznika, 1% ryż czarny jaśminowy, 1% amarantus, 1% kasza gryczana nieprażona, 1% kasza, opakowanie 130g, wartość eneretyczna 38kcal/100g. </t>
    </r>
  </si>
  <si>
    <r>
      <rPr>
        <b/>
        <sz val="8"/>
        <rFont val="Arial"/>
        <family val="2"/>
        <charset val="238"/>
      </rPr>
      <t>WAFLE RYŻOWE Z POLEWĄ</t>
    </r>
    <r>
      <rPr>
        <sz val="8"/>
        <rFont val="Arial"/>
        <family val="2"/>
        <charset val="238"/>
      </rPr>
      <t>- produkt o składzie</t>
    </r>
    <r>
      <rPr>
        <b/>
        <sz val="8"/>
        <rFont val="Arial"/>
        <family val="2"/>
        <charset val="238"/>
      </rPr>
      <t xml:space="preserve"> </t>
    </r>
    <r>
      <rPr>
        <sz val="8"/>
        <rFont val="Arial"/>
        <family val="2"/>
        <charset val="238"/>
      </rPr>
      <t xml:space="preserve">ryż 68%, nieutwardzone tłuszcze roslinne, cukier, serwatka w proszku, sół araomaty, opakowanie 66g, wartość energetyczna 370kcal/100g. </t>
    </r>
  </si>
  <si>
    <r>
      <rPr>
        <b/>
        <sz val="8"/>
        <rFont val="Arial"/>
        <family val="2"/>
        <charset val="238"/>
      </rPr>
      <t>WAFELEK</t>
    </r>
    <r>
      <rPr>
        <sz val="8"/>
        <rFont val="Arial"/>
        <family val="2"/>
        <charset val="238"/>
      </rPr>
      <t xml:space="preserve">- przekładany kremem o różnych smakach, opakowanie 45 g, wartość energetyczna 531kcal/100g. </t>
    </r>
  </si>
  <si>
    <r>
      <rPr>
        <b/>
        <sz val="8"/>
        <rFont val="Arial"/>
        <family val="2"/>
        <charset val="238"/>
      </rPr>
      <t xml:space="preserve">OCET JABŁKOWY- </t>
    </r>
    <r>
      <rPr>
        <sz val="8"/>
        <rFont val="Arial"/>
        <family val="2"/>
        <charset val="238"/>
      </rPr>
      <t xml:space="preserve">dobrej jakości, 6% kwasowości z zawartością bakterii kwasu octowego, biotyny, pektyny, lekko mętny, naturalnie fermentowany, opakowanie 500ml. </t>
    </r>
  </si>
  <si>
    <r>
      <rPr>
        <b/>
        <sz val="8"/>
        <rFont val="Arial"/>
        <family val="2"/>
        <charset val="238"/>
      </rPr>
      <t>ŚMIETANA 18%</t>
    </r>
    <r>
      <rPr>
        <sz val="8"/>
        <rFont val="Arial"/>
        <family val="2"/>
        <charset val="238"/>
      </rPr>
      <t>– śmietana ukwaszona z mleka krowiego, min. zawartość tłuszczu 18%, bez dodatków, bez zagęszczaczy i konserwantów. Konsystencja śmietany płynna, gęstawa, jednolita w całej masie. Smak i zapach powinien być czysty, lekko kwaśny. Opakowanie typu pojemnik 400ml,  wartość energetyczna 191 kcal/100g.</t>
    </r>
  </si>
  <si>
    <r>
      <rPr>
        <b/>
        <sz val="8"/>
        <rFont val="Arial"/>
        <family val="2"/>
        <charset val="238"/>
      </rPr>
      <t>ŚMIETANA KREMOWA 30%</t>
    </r>
    <r>
      <rPr>
        <sz val="8"/>
        <rFont val="Arial"/>
        <family val="2"/>
        <charset val="238"/>
      </rPr>
      <t>- śmietanka świeża o zawartości min. 30% tłuszczu, dopuszcza się w składzie substancję zagęszczającą - stabilizator,</t>
    </r>
    <r>
      <rPr>
        <sz val="8"/>
        <color indexed="10"/>
        <rFont val="Arial"/>
        <family val="2"/>
        <charset val="238"/>
      </rPr>
      <t xml:space="preserve"> </t>
    </r>
    <r>
      <rPr>
        <sz val="8"/>
        <rFont val="Arial"/>
        <family val="2"/>
        <charset val="238"/>
      </rPr>
      <t>opakowanie karton 500 ml, zamykane na klips/korek do wielokrotnego otwierania i zamykania, wartość energetyczna 292 kcal/100 ml.</t>
    </r>
  </si>
  <si>
    <r>
      <rPr>
        <b/>
        <sz val="8"/>
        <rFont val="Arial"/>
        <family val="2"/>
        <charset val="238"/>
      </rPr>
      <t>PŁATKI KUKURYDZIANE</t>
    </r>
    <r>
      <rPr>
        <sz val="8"/>
        <rFont val="Arial"/>
        <family val="2"/>
        <charset val="238"/>
      </rPr>
      <t>- 100% kukurydza, chrupkie, bez oleju palmowego, suche, bez</t>
    </r>
    <r>
      <rPr>
        <b/>
        <sz val="8"/>
        <rFont val="Arial"/>
        <family val="2"/>
        <charset val="238"/>
      </rPr>
      <t xml:space="preserve"> </t>
    </r>
    <r>
      <rPr>
        <sz val="8"/>
        <rFont val="Arial"/>
        <family val="2"/>
        <charset val="238"/>
      </rPr>
      <t xml:space="preserve">śladów uszkodzeń mechanicznych, bez glutenu, o dobrym smaku, zapach charakterystyczny dla dobrej jakości produktu kukurydzia nego, skład: grys kukurydziany, cukier, sól, syrop cukru inwertowanego, melasa, substancje wzbogacające: witaminy (B3, B5, B2, B6, B9), opakowanie 600g. </t>
    </r>
  </si>
  <si>
    <r>
      <rPr>
        <b/>
        <sz val="8"/>
        <rFont val="Arial"/>
        <family val="2"/>
        <charset val="238"/>
      </rPr>
      <t>CHRUPKI KUKURYDZIANE</t>
    </r>
    <r>
      <rPr>
        <sz val="8"/>
        <rFont val="Arial"/>
        <family val="2"/>
        <charset val="238"/>
      </rPr>
      <t xml:space="preserve">- bezglutenowe, opakowanie 300g wartość energetyczna 380kcal/100g. </t>
    </r>
  </si>
  <si>
    <t>Przetarg prowadzony w trybie podstawowym,  zgodnie z art. 275 ust. 1 ustawy z dnia 11.09.2019 r. - Prawo Zamówień Publicznych na:</t>
  </si>
  <si>
    <t>FORMULARZ ASORTYMENTOWO - CENOWY</t>
  </si>
  <si>
    <t>Cena jednostkowa netto [zł]</t>
  </si>
  <si>
    <t>Cena jednostkowa brutto [zł]</t>
  </si>
  <si>
    <t>Wartość netto [zł]</t>
  </si>
  <si>
    <t>Szacunkowe zapotrzebowanie na okres umowy</t>
  </si>
  <si>
    <t>Stawka VAT %</t>
  </si>
  <si>
    <t>Wartość podatku VAT [zł]</t>
  </si>
  <si>
    <t>Wartość brutto [zł]</t>
  </si>
  <si>
    <t>Zamawiający: Zespół Szkół w Jerzmanowicach    32-048 Jerzmanowice, Szkolna 2</t>
  </si>
  <si>
    <t xml:space="preserve">OWOCE I WARZYWA ŚWIEŻE, OWOCE I WARZYWA PRZETWORZONE </t>
  </si>
  <si>
    <t xml:space="preserve">OLEJE I TŁUSZCZE ZWIERZĘCE I ROŚLINNE, PRODUKTY MLECZARSKIE </t>
  </si>
  <si>
    <t xml:space="preserve">PRODUKTY PRZEMIAŁU ZIARNA,SKROBI I JEJ PRODUKTÓW, RÓŻNE PRODUKTY SPOŻYWCZE </t>
  </si>
  <si>
    <t>załącznik nr 2 do SWZ</t>
  </si>
  <si>
    <r>
      <rPr>
        <b/>
        <sz val="8"/>
        <rFont val="Arial"/>
        <family val="2"/>
        <charset val="238"/>
      </rPr>
      <t>KAPUSTA MŁODA-</t>
    </r>
    <r>
      <rPr>
        <sz val="8"/>
        <rFont val="Arial"/>
        <family val="2"/>
        <charset val="238"/>
      </rPr>
      <t xml:space="preserve"> dostepność w sezonie wiosenno letnik, kapusta o świeżym wyglądzie, prawidłowo wykształcona, bez odgnieceń i uszkodzeń, niepopękana, bez oznak wyrastania kwiatostanu, czysta, niezwiędnięta, jednolita odmianowo. Łodyga przycięcia poniżej najniższego liścia, liście powinny przylegać do siebie, amiejsce cięcia powinno być czyste. Masa główki nie mniej niż 1200g. Główki kapusty głowiastej muszą być jednolite pod względem kształtu i barwy. Okres przydatności do spożycia deklarowanyprzez producenta powinien wynosić nie mniej niż 14 dni od daty dostawy do magazynu Zamawiającego.</t>
    </r>
  </si>
  <si>
    <r>
      <rPr>
        <b/>
        <sz val="8"/>
        <rFont val="Arial"/>
        <family val="2"/>
        <charset val="238"/>
      </rPr>
      <t>OGÓREK ŚWIEŻY</t>
    </r>
    <r>
      <rPr>
        <sz val="8"/>
        <rFont val="Arial"/>
        <family val="2"/>
        <charset val="238"/>
      </rPr>
      <t xml:space="preserve">- dostępność cały rok - jędrne, o świeżym i zdrowym wyglądzie, o komorach nasiennych bez pustych przestrzeni, bez gorzkiego smaku, prawidłowo wykształcone i praktycznie proste, długość ok.15-25 cm. </t>
    </r>
  </si>
  <si>
    <r>
      <rPr>
        <b/>
        <sz val="8"/>
        <rFont val="Arial"/>
        <family val="2"/>
        <charset val="238"/>
      </rPr>
      <t>POMIDOR ŚWIEŻY</t>
    </r>
    <r>
      <rPr>
        <sz val="8"/>
        <rFont val="Arial"/>
        <family val="2"/>
        <charset val="238"/>
      </rPr>
      <t xml:space="preserve">- dostępność cały rok, świeże i o zdrowym wyglądzie, czerwone oraz charakterystyczny dla danej odmiany kształt, bez pęknięć, obić, stłuczeń, mechanicznych uszkodzeń,bez objawów gnicia i pleśni. Pomidory odpowiednio dojrzałe, a miąższ jędrny. Pomidory przejrzałe są niedopuszczalne. </t>
    </r>
  </si>
  <si>
    <r>
      <rPr>
        <b/>
        <sz val="8"/>
        <rFont val="Arial"/>
        <family val="2"/>
        <charset val="238"/>
      </rPr>
      <t>FILET Z INDYKA</t>
    </r>
    <r>
      <rPr>
        <sz val="8"/>
        <rFont val="Arial"/>
        <family val="2"/>
        <charset val="238"/>
      </rPr>
      <t xml:space="preserve"> pojedynczy, świeży, mięśnie piersiowe pozbawione skóry, kości i ścięgien, prawidłowo wykrwawione, bez przebarwień i uszkodzeń mechanicznych oraz bez zanieczyszczeń obcych oraz krwi, nie moczony, produkt polski.</t>
    </r>
  </si>
  <si>
    <r>
      <rPr>
        <b/>
        <sz val="8"/>
        <rFont val="Arial"/>
        <family val="2"/>
        <charset val="238"/>
      </rPr>
      <t>PIEROGI Z SEREM</t>
    </r>
    <r>
      <rPr>
        <sz val="8"/>
        <rFont val="Arial"/>
        <family val="2"/>
        <charset val="238"/>
      </rPr>
      <t>- świeże, ręcznie robione, ciasto z mąki, wody i soli, farsz: masa twarogowa; pierogi niezlepione, bez obcych posmaków,nieuszkodzone mechanicznie, zawartość nadzienia minimum 25%.</t>
    </r>
  </si>
  <si>
    <r>
      <rPr>
        <b/>
        <sz val="8"/>
        <rFont val="Arial"/>
        <family val="2"/>
        <charset val="238"/>
      </rPr>
      <t>MUSZTARDA</t>
    </r>
    <r>
      <rPr>
        <sz val="8"/>
        <rFont val="Arial"/>
        <family val="2"/>
        <charset val="238"/>
      </rPr>
      <t>- uniwersalna, w składzie nasiona gorczycy białej i sarepskiej min. 18%, kurkuma, kolendra, ekstrakt ziela angielskiego, cukier, woda, bez dodatku substancji konserwujących, opakowanie słoik 175g, wartość energetyczna 127kcal/100g.</t>
    </r>
  </si>
  <si>
    <r>
      <rPr>
        <b/>
        <sz val="8"/>
        <rFont val="Arial"/>
        <family val="2"/>
        <charset val="238"/>
      </rPr>
      <t>PIEPRZ BIAŁY-</t>
    </r>
    <r>
      <rPr>
        <sz val="8"/>
        <rFont val="Arial"/>
        <family val="2"/>
        <charset val="238"/>
      </rPr>
      <t xml:space="preserve"> mielony, opakowanie 20g. </t>
    </r>
  </si>
  <si>
    <r>
      <rPr>
        <b/>
        <sz val="8"/>
        <rFont val="Arial"/>
        <family val="2"/>
        <charset val="238"/>
      </rPr>
      <t>CEBULA CZERWONA</t>
    </r>
    <r>
      <rPr>
        <sz val="8"/>
        <rFont val="Arial"/>
        <family val="2"/>
        <charset val="238"/>
      </rPr>
      <t xml:space="preserve">- cała, ścisła, jędrna, czysta, zdrowa bez objawów gnicia, śladów pleśni, zmarznięcia, dojrzała, kraj pochodzenian Polska. </t>
    </r>
  </si>
  <si>
    <r>
      <rPr>
        <b/>
        <sz val="8"/>
        <rFont val="Arial"/>
        <family val="2"/>
        <charset val="238"/>
      </rPr>
      <t>PAPRYKA ZIELONA-</t>
    </r>
    <r>
      <rPr>
        <sz val="8"/>
        <rFont val="Arial"/>
        <family val="2"/>
        <charset val="238"/>
      </rPr>
      <t xml:space="preserve"> dostępność poza sezonem - papryka w kolorze zielonym świeżym, zdrowym wyglądzie, twarda, jędrna, dobrze rozwinięta, bez uszkodzeń, w tym spowodowanych przez słońce i mróz. Papryka z zieloną szypułką, kielich nienaruszony.</t>
    </r>
  </si>
  <si>
    <r>
      <rPr>
        <b/>
        <sz val="8"/>
        <rFont val="Arial"/>
        <family val="2"/>
        <charset val="238"/>
      </rPr>
      <t xml:space="preserve">KURKUMA </t>
    </r>
    <r>
      <rPr>
        <sz val="8"/>
        <rFont val="Arial"/>
        <family val="2"/>
        <charset val="238"/>
      </rPr>
      <t>mielona przyprawa pochodząca z korzenia ostryżu, znana z intensywnie żółtego koloru, opakowanie 20g</t>
    </r>
  </si>
  <si>
    <r>
      <rPr>
        <b/>
        <sz val="8"/>
        <rFont val="Arial"/>
        <family val="2"/>
        <charset val="238"/>
      </rPr>
      <t>PIEROGI Z RUSKIE</t>
    </r>
    <r>
      <rPr>
        <sz val="8"/>
        <rFont val="Arial"/>
        <family val="2"/>
        <charset val="238"/>
      </rPr>
      <t xml:space="preserve"> świeże, ręcznie robione, ciasto z mąki, wody i soli, farsz: gotowane ziemniaki, biały ser (twarogu) oraz podsmażona cebula doprawione solą i pieprzem.; pierogi niezlepione, bez obcych posmaków,nieuszkodzone mechanicznie, zawartość nadzienia minimum 25%.</t>
    </r>
  </si>
  <si>
    <t>Sukcesywna dostawa artykułów spożywczych do stołówki szkolnej i przedszkolnej Zespołu Szkół w Jerzmanowicach w 2026 roku</t>
  </si>
  <si>
    <r>
      <rPr>
        <b/>
        <sz val="8"/>
        <rFont val="Arial"/>
        <family val="2"/>
        <charset val="238"/>
      </rPr>
      <t>JAJA KURZE-</t>
    </r>
    <r>
      <rPr>
        <sz val="8"/>
        <rFont val="Arial"/>
        <family val="2"/>
        <charset val="238"/>
      </rPr>
      <t xml:space="preserve"> świeże, klasa A, rozmiar L, naświetlane lampą UV, każde jajko musi posiadać nadrukowany numer identyfikacyjny, niedopuszczalne są jaja nieoznakowane, nieświeże, brudne, zbite lub popękane.</t>
    </r>
  </si>
  <si>
    <r>
      <t xml:space="preserve">KIEŁBASA BIAŁA - </t>
    </r>
    <r>
      <rPr>
        <sz val="8"/>
        <rFont val="Arial"/>
        <family val="2"/>
        <charset val="238"/>
      </rPr>
      <t>niewędzona, w naturalnych osłonkach wieprzowych. Wykonana w 90% z mięsa, średniorozdrobnionego, doprawiona czosnkiem, pieprzem i majerankiem.</t>
    </r>
  </si>
  <si>
    <r>
      <rPr>
        <b/>
        <sz val="8"/>
        <rFont val="Arial"/>
        <family val="2"/>
        <charset val="238"/>
      </rPr>
      <t>KURA MIĘSNA</t>
    </r>
    <r>
      <rPr>
        <sz val="8"/>
        <rFont val="Arial"/>
        <family val="2"/>
        <charset val="238"/>
      </rPr>
      <t>- cała, oczyszczona, umyta i świeża, bez oznak zepsucia, o zapachu charakterystycznym dla świeżej kury, skóra bez przebarwień oraz bez zanieczyszczeń obcych oraz krwi, produkt polski, waga 2,5-3,5 kg</t>
    </r>
  </si>
  <si>
    <r>
      <rPr>
        <b/>
        <sz val="8"/>
        <rFont val="Arial"/>
        <family val="2"/>
        <charset val="238"/>
      </rPr>
      <t>MUSZTARDA FRANCUSKA</t>
    </r>
    <r>
      <rPr>
        <sz val="8"/>
        <rFont val="Arial"/>
        <family val="2"/>
        <charset val="238"/>
      </rPr>
      <t>- ziarnista musztarda o wyrazistym, ale łagodnym smaku i intensywnym aromacie, uzyskiwana z pełnych ziaren białej i czarnej gorczycy oraz octu winnego, opakowanie słoik 175g</t>
    </r>
  </si>
  <si>
    <r>
      <t xml:space="preserve">MUSZTARDA MIODOWA -  znaturalnym miodem, </t>
    </r>
    <r>
      <rPr>
        <sz val="8"/>
        <rFont val="Arial"/>
        <family val="2"/>
        <charset val="238"/>
      </rPr>
      <t>wyrazisty smak i aromat, opakowanie słoik 175g</t>
    </r>
  </si>
  <si>
    <r>
      <rPr>
        <b/>
        <sz val="8"/>
        <rFont val="Arial"/>
        <family val="2"/>
        <charset val="238"/>
      </rPr>
      <t xml:space="preserve">MAKARON KOKARDKI- </t>
    </r>
    <r>
      <rPr>
        <sz val="8"/>
        <rFont val="Arial"/>
        <family val="2"/>
        <charset val="238"/>
      </rPr>
      <t xml:space="preserve"> produkt o składzie mąka makaronowa pszenna, produkt może zawierać soję, opakowanie 400g,  wartość energetyczna 351kcal/100g.</t>
    </r>
  </si>
  <si>
    <r>
      <rPr>
        <b/>
        <sz val="8"/>
        <rFont val="Arial"/>
        <family val="2"/>
        <charset val="238"/>
      </rPr>
      <t>GREJPFRUT-</t>
    </r>
    <r>
      <rPr>
        <sz val="8"/>
        <rFont val="Arial"/>
        <family val="2"/>
        <charset val="238"/>
      </rPr>
      <t xml:space="preserve"> duży, okrągły owoc cytrusowy o słodko-kwaśnym smaku z gorzką nutą, występujący w odmianach białych i czerwonych</t>
    </r>
  </si>
  <si>
    <r>
      <rPr>
        <b/>
        <sz val="8"/>
        <rFont val="Arial"/>
        <family val="2"/>
        <charset val="238"/>
      </rPr>
      <t>KALAFIOR MROŻONY</t>
    </r>
    <r>
      <rPr>
        <sz val="8"/>
        <rFont val="Arial"/>
        <family val="2"/>
        <charset val="238"/>
      </rPr>
      <t xml:space="preserve">-  kalafior obarwie białej, kremowej lub barwie kości słoniowej, nieoblodzone, niezlepione, nieuszkodzone mechanicznie, opakowanie 2,5 kg. </t>
    </r>
  </si>
  <si>
    <r>
      <t>KAKI- o</t>
    </r>
    <r>
      <rPr>
        <sz val="8"/>
        <rFont val="Arial"/>
        <family val="2"/>
        <charset val="238"/>
      </rPr>
      <t xml:space="preserve">woc kaki (inaczej hurma, owoc szaron, persymona) kolor pomarńczowy, jakościowo dobre o kształcie, wielkości i barwie odpowiedniej dla kaki, o nieuszkodzonej szypułce.Owoce wolne od wszelkich uszkodzeń, obić, miąższ powinien być całkowicie zdrowy, soczysty,nierobaczywy, masa sztuki 200g-250g. </t>
    </r>
  </si>
  <si>
    <r>
      <t>KALAREPA</t>
    </r>
    <r>
      <rPr>
        <sz val="8"/>
        <rFont val="Arial"/>
        <family val="2"/>
        <charset val="238"/>
      </rPr>
      <t xml:space="preserve"> - świeża o chrupkiej, kulistej łodydze</t>
    </r>
  </si>
  <si>
    <r>
      <rPr>
        <b/>
        <sz val="8"/>
        <rFont val="Arial"/>
        <family val="2"/>
        <charset val="238"/>
      </rPr>
      <t xml:space="preserve">GRANAT </t>
    </r>
    <r>
      <rPr>
        <sz val="8"/>
        <rFont val="Arial"/>
        <family val="2"/>
        <charset val="238"/>
      </rPr>
      <t>- swieży,  okrągły, zazwyczaj czerwony owoc pokryty twardą, niejadalną skórką.</t>
    </r>
  </si>
  <si>
    <t xml:space="preserve">szt </t>
  </si>
  <si>
    <t>szt</t>
  </si>
  <si>
    <r>
      <rPr>
        <b/>
        <sz val="8"/>
        <rFont val="Arial"/>
        <family val="2"/>
        <charset val="238"/>
      </rPr>
      <t>KASZA JĘCZMIENNA</t>
    </r>
    <r>
      <rPr>
        <sz val="8"/>
        <rFont val="Arial"/>
        <family val="2"/>
        <charset val="238"/>
      </rPr>
      <t xml:space="preserve">- w dobrym gatunku zawierająca dużą ilość błonnika i białka, sucha, sypka o charakterystycznym zapachu dla odpowiedniego asortymentu, niedopuszcza się zapachów obcych (typu stęchlizna, zawilgocenie), wolna od śladów uszkodzeń mechanicznych, odpowiednio dla danego gatunku oczyszczona, opakowanie 1 kg, wartość eneretyczna 338kcal/100g.  </t>
    </r>
  </si>
  <si>
    <r>
      <rPr>
        <b/>
        <sz val="8"/>
        <rFont val="Arial"/>
        <family val="2"/>
        <charset val="238"/>
      </rPr>
      <t>KASZA GRYCZANA</t>
    </r>
    <r>
      <rPr>
        <sz val="8"/>
        <rFont val="Arial"/>
        <family val="2"/>
        <charset val="238"/>
      </rPr>
      <t xml:space="preserve"> - dobrym gatunku zawierająca dużą ilość błonnika i białka, sucha, sypka o charakterystycznym zapachu dla odpowiedniego asortymentu, niedopuszcza się zapachów obcych (typu stęchlizna ,zawilgocenie), wolna od śladów uszkodzeń mechanicznych, odpowiednio dla danego gatunku oczyszczona, opakowanie 400g (4 x 100 g)</t>
    </r>
  </si>
  <si>
    <r>
      <rPr>
        <b/>
        <sz val="8"/>
        <rFont val="Arial"/>
        <family val="2"/>
        <charset val="238"/>
      </rPr>
      <t>KASZA BULGUR -</t>
    </r>
    <r>
      <rPr>
        <sz val="8"/>
        <rFont val="Arial"/>
        <family val="2"/>
        <charset val="238"/>
      </rPr>
      <t xml:space="preserve"> dobrym gatunku zawierająca dużą ilość błonnika i białka, sucha, sypka o charakterystycznym zapachu dla odpowiedniego asortymentu, niedopuszcza się zapachów obcych (typu stęchlizna, zawilgocenie), wolna od śladów uszkodzeń mechanicznych, odpowiednio dla danego gatunku oczyszczona, opakowanie 400g (4 x 100 g)</t>
    </r>
  </si>
  <si>
    <r>
      <rPr>
        <b/>
        <sz val="8"/>
        <rFont val="Arial"/>
        <family val="2"/>
        <charset val="238"/>
      </rPr>
      <t xml:space="preserve">KMINEK - </t>
    </r>
    <r>
      <rPr>
        <sz val="8"/>
        <rFont val="Arial"/>
        <family val="2"/>
        <charset val="238"/>
      </rPr>
      <t>produkt dostarczony w szczelnym opakowaniu, po otwarciu opakowania intensywny zapach charakterystyczny dla przyprawy zawiadomienie o wyborze oferty najkorzystniejszej. Opakowanie 20g</t>
    </r>
  </si>
  <si>
    <r>
      <rPr>
        <b/>
        <sz val="8"/>
        <rFont val="Arial"/>
        <family val="2"/>
        <charset val="238"/>
      </rPr>
      <t xml:space="preserve">FRUIT FLUK BUNNY NINJA </t>
    </r>
    <r>
      <rPr>
        <sz val="8"/>
        <rFont val="Arial"/>
        <family val="2"/>
        <charset val="238"/>
      </rPr>
      <t xml:space="preserve">o róznych smakach ługi zakręcony sznurek naładowany owocami, bez dodatku cukru, opakowanie 15 g </t>
    </r>
  </si>
  <si>
    <r>
      <t xml:space="preserve">PRZEKĄSKA Bob Snail Stripe </t>
    </r>
    <r>
      <rPr>
        <sz val="8"/>
        <rFont val="Arial"/>
        <family val="2"/>
        <charset val="238"/>
      </rPr>
      <t>- owocowa przekąska powstała tylko z owoców różne smaki, opakowanie 14g</t>
    </r>
  </si>
  <si>
    <r>
      <t xml:space="preserve">PRZEKĄSKA BOB SNAIL ŚLIMAK </t>
    </r>
    <r>
      <rPr>
        <sz val="8"/>
        <rFont val="Arial"/>
        <family val="2"/>
        <charset val="238"/>
      </rPr>
      <t xml:space="preserve">różne smaki bez dodatku cukru, bez dodatku glutenu opakaowniw 30 g </t>
    </r>
  </si>
  <si>
    <r>
      <rPr>
        <b/>
        <sz val="8"/>
        <rFont val="Arial"/>
        <family val="2"/>
        <charset val="238"/>
      </rPr>
      <t>JOGURT GRECKI</t>
    </r>
    <r>
      <rPr>
        <sz val="8"/>
        <rFont val="Arial"/>
        <family val="2"/>
        <charset val="238"/>
      </rPr>
      <t>- zawartość tłuszczu nie mniej niż 8%, w składzie żywe kultury bakterii jogurtowych, wartość energetyczna 115 kcal/100g, opakowanie 400g.</t>
    </r>
  </si>
  <si>
    <r>
      <t xml:space="preserve">JOGURT NATURALNY </t>
    </r>
    <r>
      <rPr>
        <sz val="8"/>
        <rFont val="Arial"/>
        <family val="2"/>
        <charset val="238"/>
      </rPr>
      <t>- fermentowany produkt mleczny powstający z mleka i żywych kultur bakterii, charakteryzujący się delikatnym, lekko kwaśnym smakiem, kremową konsystencją oraz wartości, opakowanie 400g</t>
    </r>
  </si>
  <si>
    <r>
      <rPr>
        <b/>
        <sz val="8"/>
        <rFont val="Arial"/>
        <family val="2"/>
        <charset val="238"/>
      </rPr>
      <t xml:space="preserve">HERBATA - </t>
    </r>
    <r>
      <rPr>
        <sz val="8"/>
        <rFont val="Arial"/>
        <family val="2"/>
        <charset val="238"/>
      </rPr>
      <t>Herbata czarna ekspresowa pakowana w saszetkach w 100% z naturalnych składników pochodzenia roślinnego, saszetki opatrzone w zawieszki ułatwiające zaparzanie oraz wyciąganie i usuwanie saszetek po ich zaparzeniu z naczynia. Opakowanie z funkcją zamykania, zawiera minimum 90 saszetek herbaty.</t>
    </r>
  </si>
  <si>
    <r>
      <rPr>
        <b/>
        <sz val="8"/>
        <rFont val="Arial"/>
        <family val="2"/>
        <charset val="238"/>
      </rPr>
      <t>CHIPSY OWOCOWE</t>
    </r>
    <r>
      <rPr>
        <sz val="8"/>
        <rFont val="Arial"/>
        <family val="2"/>
        <charset val="238"/>
      </rPr>
      <t>-  o różnych smakach, naturalnie suszone, skład 100g gotowego produktu  wyprodukowany z 1000g świeżego surowca, bez glutenu, bez cukru, wartość eneretyczna 44kcal/18g, opakowanie 18g.</t>
    </r>
  </si>
  <si>
    <r>
      <rPr>
        <b/>
        <sz val="8"/>
        <rFont val="Arial"/>
        <family val="2"/>
        <charset val="238"/>
      </rPr>
      <t>Śoł Kłodowska biała</t>
    </r>
    <r>
      <rPr>
        <sz val="8"/>
        <rFont val="Arial"/>
        <family val="2"/>
        <charset val="238"/>
      </rPr>
      <t>, drobno ziarnista, kamienna nie jodowana naturlna  1 kg nie zawirająca w składzie żelazocyjanku potasu - E-536 ( bez zbrylacza)</t>
    </r>
  </si>
  <si>
    <t xml:space="preserve">szt. </t>
  </si>
  <si>
    <r>
      <rPr>
        <b/>
        <sz val="8"/>
        <rFont val="Arial"/>
        <family val="2"/>
        <charset val="238"/>
      </rPr>
      <t>KETCHUP ŁAGODNY</t>
    </r>
    <r>
      <rPr>
        <sz val="8"/>
        <rFont val="Arial"/>
        <family val="2"/>
        <charset val="238"/>
      </rPr>
      <t>- produkt nie zawierajacy substancji konserwujących  i zagęszczających, poddany procesowi pasteryzacji, produkt o składzie minimum 145g pomidorów na 100g produktu, opakowanie 500 g, wartość energetyczna 131kcal/100g.</t>
    </r>
  </si>
  <si>
    <r>
      <rPr>
        <b/>
        <sz val="8"/>
        <rFont val="Arial"/>
        <family val="2"/>
        <charset val="238"/>
      </rPr>
      <t>MELON ŚWIEŻY</t>
    </r>
    <r>
      <rPr>
        <sz val="8"/>
        <rFont val="Arial"/>
        <family val="2"/>
        <charset val="238"/>
      </rPr>
      <t xml:space="preserve"> – owoc tropikalny, dojrzały, soczysty, o słodkim smaku i charakterystycznym aromacie. Miąższ jędrny, jednolity, bez przebarwień i oznak
zepsucia, skórka twarda, nieuszkodzona. Produkt przeznaczony do bezpośredniego spożycia po obraniu i pokrojeniu. Przechowywanie: w temperaturze 8°C–12°C, w suchym miejscu, chronić przed uszkodzeniami mechanicznymi i nadmierną wilgocią.</t>
    </r>
  </si>
  <si>
    <r>
      <rPr>
        <b/>
        <sz val="8"/>
        <rFont val="Arial"/>
        <family val="2"/>
        <charset val="238"/>
      </rPr>
      <t>MELON KANTALUPA ŚWIEŻY</t>
    </r>
    <r>
      <rPr>
        <sz val="8"/>
        <rFont val="Arial"/>
        <family val="2"/>
        <charset val="238"/>
      </rPr>
      <t xml:space="preserve"> – owoc dojrzały, soczysty, o słodkim smaku i
charakterystycznym aromacie. Miąższ pomarańczowy, jędrny, jednolity, bez
przebarwień i oznak zepsucia, skórka twarda, nieuszkodzona. Produkt przeznaczony do bezpośredniego spożycia po obraniu i pokrojeniu. Przechowywanie: 8°C–12°C, w suchym miejscu, chronić przed uszkodzeniami mechanicznymi i nadmierną wilgocią.</t>
    </r>
  </si>
  <si>
    <r>
      <rPr>
        <b/>
        <sz val="8"/>
        <rFont val="Arial"/>
        <family val="2"/>
        <charset val="238"/>
      </rPr>
      <t xml:space="preserve">SMALEC </t>
    </r>
    <r>
      <rPr>
        <sz val="8"/>
        <rFont val="Arial"/>
        <family val="2"/>
        <charset val="238"/>
      </rPr>
      <t>200g tłuszcz wieprzowy 100%, wartość odżywcza w 100g/900kcal</t>
    </r>
  </si>
  <si>
    <r>
      <rPr>
        <b/>
        <sz val="8"/>
        <rFont val="Arial"/>
        <family val="2"/>
        <charset val="238"/>
      </rPr>
      <t>TUŃCZYK W SOSIE WŁASNYM W POUSZCE</t>
    </r>
    <r>
      <rPr>
        <sz val="8"/>
        <rFont val="Arial"/>
        <family val="2"/>
        <charset val="238"/>
      </rPr>
      <t xml:space="preserve"> – mięso tuńczyka kawałki lub całe, bez skóry i ości, w naturalnym sosie własnym. Produkt sterylizowany, bez konserwantów i sztucznych dodatków. Barwa i zapach charakterystyczne dla tuńczyka. Pakowany hermetycznie w puszki metalowe. Przechowywanie: temperatura otoczenia, w miejscu suchym i chłodnym.170g</t>
    </r>
  </si>
  <si>
    <r>
      <rPr>
        <b/>
        <sz val="8"/>
        <rFont val="Arial"/>
        <family val="2"/>
        <charset val="238"/>
      </rPr>
      <t>JOGURT NATURALNY</t>
    </r>
    <r>
      <rPr>
        <sz val="8"/>
        <rFont val="Arial"/>
        <family val="2"/>
        <charset val="238"/>
      </rPr>
      <t xml:space="preserve"> 100 g – mleczny produkt fermentowany z żywymi kulturami bakterii Lactobacillus bulgaricus i Streptococcus thermophilus. Konsystencja gęsta, jednolita, bez serwatki, smak łagodny, lekko kwaskowy. Bez dodatku cukru i konserwantów. Przechowywanie: 2°C–+6°C.</t>
    </r>
  </si>
  <si>
    <r>
      <rPr>
        <b/>
        <sz val="8"/>
        <rFont val="Arial"/>
        <family val="2"/>
        <charset val="238"/>
      </rPr>
      <t xml:space="preserve">MIĘSO WIEPRZOWE MIELONE Z ŁOPATKI </t>
    </r>
    <r>
      <rPr>
        <sz val="8"/>
        <rFont val="Arial"/>
        <family val="2"/>
        <charset val="238"/>
      </rPr>
      <t>– 100% mięso wieprzowe, bez kości, skóry, ścięgien, MOM, konserwantów i dodatków. Mięso świeże , jednolitej barwy
różowoczerwonej, o zapachu charakterystycznym dla mięsa wieprzowego. Zawartość tłuszczu maks. 20%. Produkt drobno mielony, bez obcych zapachów i zanieczyszczeń. Przechowywanie: świeże 0°C–+4°C</t>
    </r>
  </si>
  <si>
    <r>
      <rPr>
        <b/>
        <sz val="8"/>
        <rFont val="Arial"/>
        <family val="2"/>
        <charset val="238"/>
      </rPr>
      <t xml:space="preserve">FILET DROBIOWY Z KURCZAKA MIELONY </t>
    </r>
    <r>
      <rPr>
        <sz val="8"/>
        <rFont val="Arial"/>
        <family val="2"/>
        <charset val="238"/>
      </rPr>
      <t>– 100% mięso z piersi kurczaka, bez skóry, kości, MOM, konserwantów i dodatków. Mięso świeże , drobno mielone, jednolitej jasnoróżowej barwy, o naturalnym zapachu charakterystycznym dla mięsa drobiowego. Zawartość tłuszczu maks. 5%. Produkt bez zanieczyszczeń i obcych zapachów. Przechowywanie: świeże 0°C–+4°C</t>
    </r>
  </si>
  <si>
    <r>
      <rPr>
        <b/>
        <sz val="8"/>
        <rFont val="Arial"/>
        <family val="2"/>
        <charset val="238"/>
      </rPr>
      <t xml:space="preserve">SZYNKA WIEJSKA W PLASTERKACH </t>
    </r>
    <r>
      <rPr>
        <sz val="8"/>
        <rFont val="Arial"/>
        <family val="2"/>
        <charset val="238"/>
      </rPr>
      <t>– wyrób wieprzowy parzony, wyprodukowany z mięśni szynki wieprzowej. Zawartość mięsa min. 90%, tłuszczu maks. 7%. Produkt bez MOM, soi, fosforanów i sztucznych konserwantów. Barwa różowa, smak i zapach charakterystyczny dla wędlin wysokomięsnych. Pakowana próżniowo lub w atmosferze ochronnej. Przechowywanie: 0°C–+6°C.</t>
    </r>
  </si>
  <si>
    <r>
      <t xml:space="preserve">ŻURAWINA SUSZONA - </t>
    </r>
    <r>
      <rPr>
        <sz val="8"/>
        <rFont val="Arial"/>
        <family val="2"/>
        <charset val="238"/>
      </rPr>
      <t xml:space="preserve">czerwony, słodko-kwaśny owoc, powstały z częściowo odwodnionych jagód żurawiny, zachowujących swój aromat i wartość odżywczą, opakowanie 100g </t>
    </r>
  </si>
  <si>
    <r>
      <rPr>
        <b/>
        <sz val="8"/>
        <rFont val="Arial"/>
        <family val="2"/>
        <charset val="238"/>
      </rPr>
      <t>CZOSNEK NIEDŹWIEDZI SUSZONY</t>
    </r>
    <r>
      <rPr>
        <sz val="8"/>
        <rFont val="Arial"/>
        <family val="2"/>
        <charset val="238"/>
      </rPr>
      <t xml:space="preserve"> 4 g – liście czosnku niedźwiedziego (Allium ursinum), suszone i drobno cięte, w 100% naturalne, bez dodatku soli, konserwantów i sztucznych aromatów. Produkt aromatyczny, o charakterystycznym świeżym, lekko czosnkowym smaku. Pakowany w szczelne opakowania 4 g, przechowywanie w suchym, chłodnym miejscu, chronić przed wilgocią i światłem.</t>
    </r>
  </si>
  <si>
    <r>
      <rPr>
        <b/>
        <sz val="8"/>
        <rFont val="Arial"/>
        <family val="2"/>
        <charset val="238"/>
      </rPr>
      <t>POMIDOR SUSZONY Z BAZYLIĄ</t>
    </r>
    <r>
      <rPr>
        <sz val="8"/>
        <rFont val="Arial"/>
        <family val="2"/>
        <charset val="238"/>
      </rPr>
      <t xml:space="preserve">  – plastry suszonych pomidorów w 100% naturalne, z dodatkiem suszonej bazylii, bez konserwantów, soli i sztucznych aromatów. Miąższ jędrny, aromatyczny, zachowujący naturalny smak pomidora. Produkt gotowy do użycia w kuchni. Pakowany w szczelne opakowania, przechowywanie w suchym, chłodnym miejscu, chronić przed wilgocią i światłem.</t>
    </r>
  </si>
  <si>
    <r>
      <rPr>
        <b/>
        <sz val="8"/>
        <rFont val="Arial"/>
        <family val="2"/>
        <charset val="238"/>
      </rPr>
      <t>IMBIR SUSZONY MIELONY</t>
    </r>
    <r>
      <rPr>
        <sz val="8"/>
        <rFont val="Arial"/>
        <family val="2"/>
        <charset val="238"/>
      </rPr>
      <t xml:space="preserve"> – korzeń imbiru (Zingiber officinale) suszony i drobno zmielony, w 100% naturalny, bez dodatku soli, konserwantów i sztucznych aromatów. Produkt aromatyczny, o charakterystycznym, lekko pikantnym smaku i zapachu. Pakowany w szczelne opakowania, przechowywanie w suchym, chłodnym miejscu, chronić przedwilgocią i światłem. 15g</t>
    </r>
  </si>
  <si>
    <r>
      <rPr>
        <b/>
        <sz val="8"/>
        <rFont val="Arial"/>
        <family val="2"/>
        <charset val="238"/>
      </rPr>
      <t>VEGETA BEZ SOLI I GLUTAMINIANU</t>
    </r>
    <r>
      <rPr>
        <sz val="8"/>
        <rFont val="Arial"/>
        <family val="2"/>
        <charset val="238"/>
      </rPr>
      <t xml:space="preserve"> 150 g – mieszanka suszonych warzyw (marchew, pietruszka, seler, cebula) i przypraw, przeznaczona do doprawiania zup, sosów, dań mięsnych i warzywnych. Produkt naturalny, bez dodatku soli i glutaminianu sodu. Pakowany w szczelne opakowania 150 g, suchy i łatwy w użyciu. Przechowywanie: w suchym, chłodnym miejscu, chronić przed wilgocią.</t>
    </r>
  </si>
  <si>
    <r>
      <rPr>
        <b/>
        <sz val="8"/>
        <rFont val="Arial"/>
        <family val="2"/>
        <charset val="238"/>
      </rPr>
      <t xml:space="preserve">BOTWINKA MLODA </t>
    </r>
    <r>
      <rPr>
        <sz val="8"/>
        <rFont val="Arial"/>
        <family val="2"/>
        <charset val="238"/>
      </rPr>
      <t>świeża liście i lodygi buraka ćwiklowego z malymi delikatnymi korzeniami . Warzywo pochodzenia z upraw krajowych zbierane we wczesnym okresie wegetacji. Liście soczyste z bordowym unerwieniem, lodygi cienkie ,różowo-czerwone, korzonki drobne intensywnie czerwone. Warzywo świeże, luz lub pączkowane. Wartości energetyczne  26 kcal, bialko 2,1g ,tluszcze 0,1g, weglowodany 4,3g, blonnik 2,0g .</t>
    </r>
  </si>
  <si>
    <r>
      <rPr>
        <b/>
        <sz val="8"/>
        <rFont val="Arial"/>
        <family val="2"/>
        <charset val="238"/>
      </rPr>
      <t>SEREK  W TUBIE 120 g</t>
    </r>
    <r>
      <rPr>
        <sz val="8"/>
        <rFont val="Arial"/>
        <family val="2"/>
        <charset val="238"/>
      </rPr>
      <t xml:space="preserve"> – ser homogenizowany mleczny, o smaku waniliowym lub owocowym, gładki i kremowy. Produkt bez dodatku konserwantów, pakowany w tuby 120 g. Przechowywanie: 2°C–+6°C. Sklad bialka mleka ,skrobia modyfikowana, aromat waniliowy, kultury bakteri mlekowych . Wartości energetyczne 128 kcal, tluszcz 6,0g , nasycone4,0g ,węglowodany 13,0g, bialko 5,0g, sól 0,1g. Masa netto 140g.</t>
    </r>
  </si>
  <si>
    <r>
      <rPr>
        <b/>
        <sz val="8"/>
        <rFont val="Arial"/>
        <family val="2"/>
        <charset val="238"/>
      </rPr>
      <t>MASŁO KLAROWANE</t>
    </r>
    <r>
      <rPr>
        <sz val="8"/>
        <rFont val="Arial"/>
        <family val="2"/>
        <charset val="238"/>
      </rPr>
      <t xml:space="preserve"> 0,5 kg naturalny tluszcz mleczny uzyskiwany w procesie oczyszczania masla z bialka mleka, wody i innych nietluszczowych skladników. Produkt ma zlocistą barwę ,delikatny orzechowo-maślany smak i zapach. Sklad 100% tluszczu mleczny ( maslo klarowane). Zawartość tluszczu  mlecznego 99,8% . Wartość energetyczne w 100g , 892 kcal, tluszcze 99,8g, nasycone 65g, weglowodany 0g, bialko 0g. Barwa jasnożólta do zlocistej. Pakowane 500g</t>
    </r>
  </si>
  <si>
    <r>
      <t>BUŁKA HAMBURGEROWA średnia,</t>
    </r>
    <r>
      <rPr>
        <sz val="8"/>
        <rFont val="Arial"/>
        <family val="2"/>
        <charset val="238"/>
      </rPr>
      <t xml:space="preserve"> świeża, miękka, okrągła o wadze ok 100 g i średnicy około 8-10 cm, wysokość ok 4-6 cm </t>
    </r>
  </si>
  <si>
    <r>
      <rPr>
        <b/>
        <sz val="8"/>
        <rFont val="Arial"/>
        <family val="2"/>
        <charset val="238"/>
      </rPr>
      <t xml:space="preserve">BUŁKA- </t>
    </r>
    <r>
      <rPr>
        <sz val="8"/>
        <rFont val="Arial"/>
        <family val="2"/>
        <charset val="238"/>
      </rPr>
      <t>produkt o wadze 150g oraz o składzie mąka pszenna (62%), woda, cukier (7%), nasiona sezamu (3%), drożdże, olej słonecznikowy (3%), sól, mąka za słodu jęczmiennego, naturalny aromat.</t>
    </r>
  </si>
  <si>
    <r>
      <rPr>
        <b/>
        <sz val="8"/>
        <rFont val="Arial"/>
        <family val="2"/>
        <charset val="238"/>
      </rPr>
      <t>DROŻDZÓWKA</t>
    </r>
    <r>
      <rPr>
        <sz val="8"/>
        <rFont val="Arial"/>
        <family val="2"/>
        <charset val="238"/>
      </rPr>
      <t>- produkt o składzie</t>
    </r>
    <r>
      <rPr>
        <b/>
        <sz val="8"/>
        <rFont val="Arial"/>
        <family val="2"/>
        <charset val="238"/>
      </rPr>
      <t xml:space="preserve"> </t>
    </r>
    <r>
      <rPr>
        <sz val="8"/>
        <rFont val="Arial"/>
        <family val="2"/>
        <charset val="238"/>
      </rPr>
      <t>mąka pszenna 51,% o wadze 100g, woda, olej roślinny, cukier, jaja, mleko, drożdże, sól. </t>
    </r>
  </si>
  <si>
    <r>
      <t xml:space="preserve">PALUCH DROŻDŻOWY Z SEREM - </t>
    </r>
    <r>
      <rPr>
        <sz val="8"/>
        <rFont val="Arial"/>
        <family val="2"/>
        <charset val="238"/>
      </rPr>
      <t>wypiek z ciasta drożdżowego posypany żółtym serem o wadze 100g, skład: mąka, woda, drożdże, sól, tłuszcz, ser żółty.</t>
    </r>
  </si>
  <si>
    <r>
      <rPr>
        <b/>
        <sz val="8"/>
        <rFont val="Arial"/>
        <family val="2"/>
        <charset val="238"/>
      </rPr>
      <t>MARCHEWKA MINI</t>
    </r>
    <r>
      <rPr>
        <sz val="8"/>
        <rFont val="Arial"/>
        <family val="2"/>
        <charset val="238"/>
      </rPr>
      <t>-  marchewka mini mini w kolorze typowym dla marchwi, bez obcych posmaków, warzywo sypkie, nieoblodzone, niezlepione, nieuszkodzone mechanicznie, opakowanie 2,5 kg.</t>
    </r>
  </si>
  <si>
    <r>
      <t xml:space="preserve">PIECZEŃ WOŁOWA  </t>
    </r>
    <r>
      <rPr>
        <sz val="8"/>
        <rFont val="Arial"/>
        <family val="2"/>
        <charset val="238"/>
      </rPr>
      <t>mięso czerwone ,świeże, pochodzenia z elementów tylnej części póltuszy  wolowej. Mięso o zwartej strukturze, barwie ciemnoczerwonej z delikatnym marmurkowaniem tluszczu. Produkt bez oznak śluzu, przebarwień czy niepożądanych zapachów, Pozbawione nacięć i śladów uszkodzeń mechanicznych. W calym kawalku mięsa bez kości, oczyszczony z blon i ścięgień 100% mięsa wolowego pieczeniowego. Wartości energetyczne 160kcal, bialko 20g, tluszcz 9g, soli 0,1g</t>
    </r>
  </si>
  <si>
    <r>
      <rPr>
        <b/>
        <sz val="8"/>
        <rFont val="Arial"/>
        <family val="2"/>
        <charset val="238"/>
      </rPr>
      <t xml:space="preserve">SZYNKA KULKA MIELONA </t>
    </r>
    <r>
      <rPr>
        <sz val="8"/>
        <rFont val="Arial"/>
        <family val="2"/>
        <charset val="238"/>
      </rPr>
      <t>- 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 - swoisty, charakterystyczny dla każdego rodzaju mięsa, konsystencja - jędrna, elastyczna, powierzchnia - sucha, matowa, przekrój - lekko wilgotny, sok mięsny - przezroczysty,bez wzmacniaczy i substancji E, produkt polski.</t>
    </r>
  </si>
  <si>
    <r>
      <rPr>
        <b/>
        <sz val="8"/>
        <rFont val="Arial"/>
        <family val="2"/>
        <charset val="238"/>
      </rPr>
      <t xml:space="preserve">SER ŻÓŁTY GOUDA DOJŻEWAJĄCY </t>
    </r>
    <r>
      <rPr>
        <sz val="8"/>
        <rFont val="Arial"/>
        <family val="2"/>
        <charset val="238"/>
      </rPr>
      <t>-</t>
    </r>
    <r>
      <rPr>
        <b/>
        <sz val="8"/>
        <rFont val="Arial"/>
        <family val="2"/>
        <charset val="238"/>
      </rPr>
      <t xml:space="preserve"> </t>
    </r>
    <r>
      <rPr>
        <sz val="8"/>
        <rFont val="Arial"/>
        <family val="2"/>
        <charset val="238"/>
      </rPr>
      <t>wyprodukowany z mleka pasteryzowanego, zawierający żywekultury bakterii, ser żółty z zawartością 10% tłuszczu, smak łagodny, zapach mlekowy, bez zapachów obcych, aromatyczny, konsystencja jednolita zwarta, miąsz elastyczny, barwa jednolita, bez śladów zanieczyszczeń i pleśn oraz bez śladów uszkodzeń mechanicznych, wartość eneregtyczna 339 kcal/100g.</t>
    </r>
  </si>
  <si>
    <r>
      <rPr>
        <b/>
        <sz val="8"/>
        <rFont val="Arial"/>
        <family val="2"/>
        <charset val="238"/>
      </rPr>
      <t>BURAK CZERWONY  W SLOIKU -</t>
    </r>
    <r>
      <rPr>
        <sz val="8"/>
        <rFont val="Arial"/>
        <family val="2"/>
        <charset val="238"/>
      </rPr>
      <t xml:space="preserve"> Burak czerwone gotowe obrane i tarte , utrwalone wyloncznie metodą pasteryzacji.Puurodukt naturalny, bez dodatku octu, konserwantów, barwników i wzmacniaczy smaku. Buraki zachowują naturalny slodkawy smak  oraz intensywny, ciemnoczerwony kolor.Bez dodatku octu, konserwantów, sztucznych barwników, substancji aromatyzujących. Wartości energetyczne 100g, 42g kcal, tluszcze 0,1g, weglowodany 9,6g, cukry 7,0g, bialko 1,6g, sol 0,01g.Pakowany  900g sloik</t>
    </r>
  </si>
  <si>
    <r>
      <t xml:space="preserve">MEKSYKAŃSKA MROŻONKA </t>
    </r>
    <r>
      <rPr>
        <sz val="8"/>
        <rFont val="Arial"/>
        <family val="2"/>
        <charset val="238"/>
      </rPr>
      <t>skladajonca się z różnych gatunków warzyw typowych dla kuchni meksykańskiej sklad, kukurydza 25%, czerwona fasola 20%, zielony groszek 20%, marchew 20%, papryka czerwona 15%. Wartości energetyczne 100g 80 kcal, bialko 3g, weglowodany 13g, tluszcze 0,5g, blonik 4g , 2,5 kg</t>
    </r>
  </si>
  <si>
    <r>
      <rPr>
        <b/>
        <sz val="8"/>
        <rFont val="Arial"/>
        <family val="2"/>
        <charset val="238"/>
      </rPr>
      <t xml:space="preserve">PALUCH DROŻDŻOWY Z SEREM </t>
    </r>
    <r>
      <rPr>
        <sz val="8"/>
        <rFont val="Arial"/>
        <family val="2"/>
        <charset val="238"/>
      </rPr>
      <t>- wypiek z ciasta drożdżowego posypany żółtym serem o wadze 50g, skład: mąka, woda, drożdże, sól, tłuszcz, ser żółty.</t>
    </r>
  </si>
  <si>
    <r>
      <t>POMIDORY KOKTAJLOWE</t>
    </r>
    <r>
      <rPr>
        <i/>
        <sz val="8"/>
        <rFont val="Arial"/>
        <family val="2"/>
        <charset val="238"/>
      </rPr>
      <t xml:space="preserve">  </t>
    </r>
    <r>
      <rPr>
        <sz val="8"/>
        <rFont val="Arial"/>
        <family val="2"/>
        <charset val="238"/>
      </rPr>
      <t>owoc świeży zdrowy, jędrny, czyste, bez uszkodzeń mechanicznych, nie pomarszczonej skurce bez oznak pleśni czy gnicia. Pomidor o intensywnym czerwonej barwie, dojrzaly, o jednolitej wielkości i ksztalcie, slodkawy  typowy dla pomidorów koktajlowych. Termin 5 dni przydatności, 500g</t>
    </r>
  </si>
  <si>
    <r>
      <t xml:space="preserve">BUKIET WARZYW 4 SKLADNIKOWY mrożonka, </t>
    </r>
    <r>
      <rPr>
        <sz val="8"/>
        <rFont val="Arial"/>
        <family val="2"/>
        <charset val="238"/>
      </rPr>
      <t>mieszanka  warzyw kalafior, marchew, brokula, fasola szparagowa, czyste bez części  niejadalnych i zanieczyszczeń. Kolor charekterystyczny dla poszczególnych warzyw pomarańczowy, zielony, bialy, żóltozielony. Sklad marchew 25%, kalafior 25%, brokula 25%, fasola szparagowa 25%. Wartości odrzywcze w 100g, bialko 2g, weglowodany 6g, tluszcze 0,3g, blonnik 3g, 2,5 kg</t>
    </r>
  </si>
  <si>
    <r>
      <t xml:space="preserve">SER MOZZARELLA MINI KULKI  </t>
    </r>
    <r>
      <rPr>
        <sz val="8"/>
        <rFont val="Arial"/>
        <family val="2"/>
        <charset val="238"/>
      </rPr>
      <t>to ser  podpuszczkowy, uformowany w male kulki w zalewie 0 wysokiej jakości, o delikatnym mlecznym smaku i miękkiej, elastycznej konsystęcji. Świeży mleczny bez zapachów obcych. Sklad mleko pasteryzowane, sól, kultury bakterii mlekowych, podpuszczka mikrobiologiczna, regulator wasowsści bez konserwantów. Wartości energetyczne w 100g  250 kcal, tluszcze 17g, weglowodany 1g, bialko 19g, sól 0,4g. Termin przydatkości 14 dni. Gramatura 1000g</t>
    </r>
  </si>
  <si>
    <r>
      <t>SEZAM</t>
    </r>
    <r>
      <rPr>
        <sz val="8"/>
        <rFont val="Arial"/>
        <family val="2"/>
        <charset val="238"/>
      </rPr>
      <t xml:space="preserve"> nasiona sezamu suszonego oczyszczone pozbawione zanieczyszczeń i cial obcych. Nasiona cale, suche, o jednolitym kolorze, bez oznak pleśni, wilgoci czy zjelczalego zapachu . Wartości energetyczne w 100g 704 kcal, bialko 20g, weglowodany 12,1 w tym cukry 0,5g, blonik 11,5g , 100g</t>
    </r>
  </si>
  <si>
    <r>
      <t xml:space="preserve">BANANO CHIPSY </t>
    </r>
    <r>
      <rPr>
        <sz val="8"/>
        <rFont val="Arial"/>
        <family val="2"/>
        <charset val="238"/>
      </rPr>
      <t>nie slodzone w formie cienkich plastrów poddane suszeniu  przeznaczone do bezpośredniego spożycia. Produkt wykonany z świeżych bananów, bez sztucznych barwników, aromatów i konserwantów naturalnie slodkie. Sklad 100% banan suszony  bez dodatku cukru. Wartości odżywcze w 100g . 500 kal, bialko 2g, węglowodany 55g, blonnik 6g. Opakowanie 15g</t>
    </r>
  </si>
  <si>
    <r>
      <rPr>
        <b/>
        <sz val="8"/>
        <rFont val="Arial"/>
        <family val="2"/>
        <charset val="238"/>
      </rPr>
      <t>JOGURT SKYRY PITNY</t>
    </r>
    <r>
      <rPr>
        <sz val="8"/>
        <rFont val="Arial"/>
        <family val="2"/>
        <charset val="238"/>
      </rPr>
      <t xml:space="preserve"> o różnych smakach owoców, jagoda, truskawka, banan, wiśnie. Sklad mleko pasteryzowane, owoc 8%, (owoc 4 %, przecier owocowy 4%), cukier, naturalny aromat, żywe kultury bakterii jogurtowych. Wartości odżywcze w 100g 78 kcal, bialko 6,5g, tluszcze 1,5g, weglowodany 9,5g, cukry 5g, sól 0,07g, 330 ml</t>
    </r>
  </si>
  <si>
    <r>
      <rPr>
        <b/>
        <sz val="8"/>
        <rFont val="Arial"/>
        <family val="2"/>
        <charset val="238"/>
      </rPr>
      <t xml:space="preserve">KASZA JAGLANA  </t>
    </r>
    <r>
      <rPr>
        <sz val="8"/>
        <rFont val="Arial"/>
        <family val="2"/>
        <charset val="238"/>
      </rPr>
      <t>drobne pozyskiwane z luskanego ziarna z prosa, wyróżnia się delikatnym, lekko orzechowym smakiem. Produkt nie zawiera glutenu, ziarno blyszczonce, suche barwa jasnożólta, bez obcych posmaków i zapachów. Wartości odżywcze w 100g , 346 kcal, bialko 10,5g, weglowodany 70g, tluszcz 3g, blonnik 3,2g .Opakowanie 1000g</t>
    </r>
  </si>
  <si>
    <r>
      <rPr>
        <b/>
        <sz val="8"/>
        <rFont val="Arial"/>
        <family val="2"/>
        <charset val="238"/>
      </rPr>
      <t>RUKOLA</t>
    </r>
    <r>
      <rPr>
        <sz val="8"/>
        <rFont val="Arial"/>
        <family val="2"/>
        <charset val="238"/>
      </rPr>
      <t xml:space="preserve"> świeże liście rukoli przeznaczone do bezpośredniego spożycia, wysokiej jakości dokladnie oczyszczony, bez ziemi, piasku, nie zwiędlych liści i zniszczeń o kolorze intensywnej zieleni jednolity, liście jędrne świeże bez przebarwień. Wartości energetyczne w 100g, bialko 2,6g, weglowodany 3,7g, tluszcze 0,7g, blonnik 1,6g. Termin przydatności 3 dni, opakowanie 100g</t>
    </r>
  </si>
  <si>
    <r>
      <rPr>
        <b/>
        <sz val="8"/>
        <rFont val="Arial"/>
        <family val="2"/>
        <charset val="238"/>
      </rPr>
      <t>SER PARMEZAN 250g</t>
    </r>
    <r>
      <rPr>
        <sz val="8"/>
        <rFont val="Arial"/>
        <family val="2"/>
        <charset val="238"/>
      </rPr>
      <t xml:space="preserve"> twardy ,kruchy, z drobnoziarnistą strukturą, często lekko luskowaty dlugo dojrzewajoncy co najmniej od 12 do 24 miesięcy wloski ser podpuszczkowy, produkt  z surowego mleka krowiego, soli i podpuszczki cielęcej. Wartości odżywcze w 100g  402 kcal, tluszcze 30g, weglowodany 0g, bialko 32g, sól 1,6g. </t>
    </r>
  </si>
  <si>
    <r>
      <rPr>
        <b/>
        <sz val="8"/>
        <rFont val="Arial"/>
        <family val="2"/>
        <charset val="238"/>
      </rPr>
      <t>JOGURT  DO PICIA</t>
    </r>
    <r>
      <rPr>
        <sz val="8"/>
        <rFont val="Arial"/>
        <family val="2"/>
        <charset val="238"/>
      </rPr>
      <t xml:space="preserve"> – mleczny napój fermentowany o smaku owocowym, zawierający żywe kultury bakterii jogurtowych. Konsystencja płynna, jednolita, smak łagodny i lekko kwaskowy. Produkt pasteryzowany po fermentacji, pakowany w butelki 200 g (lub zgodnie z ofertą). Przechowywanie: 2°C–+6°C. Sklad mleko, woda, cukier, śmietanka, sok truskawkowy z soku zagęszczonego (0,8%).Wartości energetyczne 100g  85 kcal, tluszcz 2,0g, nasycony 1,3g ,węglowodany 13,0g ,bialko 3,1g. Butelka 200g</t>
    </r>
  </si>
  <si>
    <r>
      <rPr>
        <b/>
        <sz val="8"/>
        <rFont val="Arial"/>
        <family val="2"/>
        <charset val="238"/>
      </rPr>
      <t>JOGURT DO PICIA</t>
    </r>
    <r>
      <rPr>
        <sz val="8"/>
        <rFont val="Arial"/>
        <family val="2"/>
        <charset val="238"/>
      </rPr>
      <t xml:space="preserve"> – mleczny napój fermentowany, zawierający żywe kultury bakterii Lactobacillus casei Danone, Streptococcus thermophilus i Lactobacillus bulgaricus. Wzbogacony w witaminy B6 i D, wspierające odporność. Konsystencja płynna, smak delikatny, lekko kwaskowy. Pakowany w butelki 100 ml. Przechowywanie: 2°C–+6°C. Wartości energetyczne w 100g, 74 kcal, tluszcze 1,5g, nasycone 1,0g, weglowodany 11,0g, w cukry 9,8g, bialko 2,9g, sol 0,10g .Masa netto 100g, produkt pakowany po 4 szt,</t>
    </r>
  </si>
  <si>
    <r>
      <rPr>
        <b/>
        <sz val="8"/>
        <rFont val="Arial"/>
        <family val="2"/>
        <charset val="238"/>
      </rPr>
      <t xml:space="preserve">FASOLA SZPARAGOWA ŻÓŁTA- </t>
    </r>
    <r>
      <rPr>
        <sz val="8"/>
        <rFont val="Arial"/>
        <family val="2"/>
        <charset val="238"/>
      </rPr>
      <t>I kat., cięta, odcinki strąków z obciętymi końcami, jednolite odmianowo, sypkie, niepołamane, niezlepione, nieoblodzone, opakowanie ok. 2,5 kg.</t>
    </r>
  </si>
  <si>
    <r>
      <rPr>
        <b/>
        <sz val="8"/>
        <rFont val="Arial"/>
        <family val="2"/>
        <charset val="238"/>
      </rPr>
      <t xml:space="preserve">AWOKODO </t>
    </r>
    <r>
      <rPr>
        <sz val="8"/>
        <rFont val="Arial"/>
        <family val="2"/>
        <charset val="238"/>
      </rPr>
      <t>-Owoc powinien być dojrzały do konsumpcji ,miąższ kremowy , jednolity,barwa jasnozielona do żółtawej, bez przebarwień, włukien i oznak psucia.Owoc cały nieuszkodzony, bez pęknięć, wgnieceń, śladów pleśni, bez oznak czarnych plam. Sztuki średniej wielkości.</t>
    </r>
  </si>
  <si>
    <r>
      <rPr>
        <b/>
        <sz val="8"/>
        <rFont val="Arial"/>
        <family val="2"/>
        <charset val="238"/>
      </rPr>
      <t xml:space="preserve">RODZYNKI SUSZONE </t>
    </r>
    <r>
      <rPr>
        <sz val="8"/>
        <rFont val="Arial"/>
        <family val="2"/>
        <charset val="238"/>
      </rPr>
      <t>-suszony winogron ,naturalnie słodki, miękki i elastyczny, bez goryczy i oznak zepsucia. Barwa od jasnobrązowej do ciemnobrązowej. Konsystencja powinna być miękka, ale nie lepka, bez oznak nadmiernego przesuszenia lub fermentacji. Owoc cały, czyste, bez pestek oraz zanieczyszczeń obcych, brak grudek cukru, pleśni, śladów owadów, piasku, gałązek. Jednolitej wielkości w obrębie partii. Opakowanie 250g, wartości odżywcze 229 kcal</t>
    </r>
  </si>
  <si>
    <r>
      <rPr>
        <b/>
        <sz val="8"/>
        <rFont val="Arial"/>
        <family val="2"/>
        <charset val="238"/>
      </rPr>
      <t>ROSZPUNKA ŚWIEŻA 100G-</t>
    </r>
    <r>
      <rPr>
        <sz val="8"/>
        <rFont val="Arial"/>
        <family val="2"/>
        <charset val="238"/>
      </rPr>
      <t xml:space="preserve"> Liście świeże ,myte , delikatne zielone liście sałaty o łagodnym , lekko orzechowym smaku. Powinne być świeże, jędrne, bez przebarwień i oznak więdnięcia .Produkt przeznaczony do bezpośredniego spożycia, bez oznak gnicia, piasku czy ziemi, szkodników. Opakowanie foliowe lub plastikowe 100g . Wartość odżywcza 21 kcal</t>
    </r>
  </si>
  <si>
    <t>kg.</t>
  </si>
  <si>
    <r>
      <rPr>
        <b/>
        <sz val="8"/>
        <rFont val="Arial"/>
        <family val="2"/>
        <charset val="238"/>
      </rPr>
      <t>OLIWA Z OLIWEK</t>
    </r>
    <r>
      <rPr>
        <sz val="8"/>
        <rFont val="Arial"/>
        <family val="2"/>
        <charset val="238"/>
      </rPr>
      <t xml:space="preserve"> - produkt roslinny tłoczony na zimno bez użycia chemicznych rozpuszczalników, naturalna barwa zółto-zielona, świezy delikatny aromat z oliwek, 100% tłuszcz roślinny z oliwek, bez dodatków konserwantów, nierafinowany, szczelnie zamknięty w ciemnej butelce, kaloryczność 100g - ok. 884 kcal</t>
    </r>
  </si>
  <si>
    <t>l</t>
  </si>
  <si>
    <r>
      <t>SZPINAK ŚWIEŻ</t>
    </r>
    <r>
      <rPr>
        <sz val="8"/>
        <rFont val="Arial"/>
        <family val="2"/>
        <charset val="238"/>
      </rPr>
      <t>Y młody szpinak liście zdrowe ,jędrne, o intensywnym zielonej barwie, bez oznak żółknięcia, gnicia czy uszkodzeń mechanicznych.Produkt czysty bez ziemi czy piasku i zanieczyszczeń.Zapach świeży  charakterystyczny dla szpinaku bez obcych zapachów bez nadmiaru wody.termin przydatności 5 dni  500g</t>
    </r>
  </si>
  <si>
    <r>
      <rPr>
        <b/>
        <sz val="8"/>
        <rFont val="Arial"/>
        <family val="2"/>
        <charset val="238"/>
      </rPr>
      <t>CHLEB</t>
    </r>
    <r>
      <rPr>
        <sz val="8"/>
        <rFont val="Arial"/>
        <family val="2"/>
        <charset val="238"/>
      </rPr>
      <t>-</t>
    </r>
    <r>
      <rPr>
        <b/>
        <sz val="8"/>
        <rFont val="Arial"/>
        <family val="2"/>
        <charset val="238"/>
      </rPr>
      <t xml:space="preserve"> </t>
    </r>
    <r>
      <rPr>
        <sz val="8"/>
        <rFont val="Arial"/>
        <family val="2"/>
        <charset val="238"/>
      </rPr>
      <t>produkt o wadze 400 g oraz o składzie mąka pszenna graham, mąka pszenna, drożdże, woda, sól mąka żytnia albo kwas z mąki żytniej.</t>
    </r>
  </si>
  <si>
    <r>
      <rPr>
        <b/>
        <sz val="8"/>
        <rFont val="Arial"/>
        <family val="2"/>
        <charset val="238"/>
      </rPr>
      <t>PĄCZEK</t>
    </r>
    <r>
      <rPr>
        <sz val="8"/>
        <rFont val="Arial"/>
        <family val="2"/>
        <charset val="238"/>
      </rPr>
      <t xml:space="preserve">- produkt o składzie drożdże mąka pszenna, żółtka jaj, cukier, mleko, tłuszcz roślinny (słonecznikowy), marmolada (cukier, przecier owocowy, przecier różany aromat różany), drożdże, sól, wartość eneretyczna 350kcal/100g. </t>
    </r>
  </si>
  <si>
    <r>
      <rPr>
        <b/>
        <sz val="8"/>
        <rFont val="Arial"/>
        <family val="2"/>
        <charset val="238"/>
      </rPr>
      <t>BURAK CZERWONY</t>
    </r>
    <r>
      <rPr>
        <sz val="8"/>
        <rFont val="Arial"/>
        <family val="2"/>
        <charset val="238"/>
      </rPr>
      <t xml:space="preserve">- Świeże, całe, zdrowe bez oznak gnicia, śladów pleśni, czyste, jędrne, Barwa w przekroju ciemnoczerwona, charakterystyczna dla odmiany, kraj pochodzenian Polska. </t>
    </r>
  </si>
  <si>
    <r>
      <rPr>
        <b/>
        <sz val="8"/>
        <rFont val="Arial"/>
        <family val="2"/>
        <charset val="238"/>
      </rPr>
      <t>CHRZAN</t>
    </r>
    <r>
      <rPr>
        <sz val="8"/>
        <rFont val="Arial"/>
        <family val="2"/>
        <charset val="238"/>
      </rPr>
      <t xml:space="preserve">- tarty, opakowanie typu słoik, wartość energetyczna 102 kcal/100g </t>
    </r>
  </si>
  <si>
    <r>
      <rPr>
        <b/>
        <sz val="8"/>
        <rFont val="Arial"/>
        <family val="2"/>
        <charset val="238"/>
      </rPr>
      <t>CYTRYNY</t>
    </r>
    <r>
      <rPr>
        <sz val="8"/>
        <rFont val="Arial"/>
        <family val="2"/>
        <charset val="238"/>
      </rPr>
      <t>- owoce całe, dojrzałe i soczyste, bez stłuczeń, obić i nacięć, bez oznak zwiędnięcia,wewnętrznego wyschnięcia.</t>
    </r>
  </si>
  <si>
    <r>
      <rPr>
        <b/>
        <sz val="8"/>
        <rFont val="Arial"/>
        <family val="2"/>
        <charset val="238"/>
      </rPr>
      <t>FASOLA JAŚ ŚREDNI</t>
    </r>
    <r>
      <rPr>
        <sz val="8"/>
        <rFont val="Arial"/>
        <family val="2"/>
        <charset val="238"/>
      </rPr>
      <t>-</t>
    </r>
    <r>
      <rPr>
        <b/>
        <sz val="8"/>
        <rFont val="Arial"/>
        <family val="2"/>
        <charset val="238"/>
      </rPr>
      <t xml:space="preserve"> </t>
    </r>
    <r>
      <rPr>
        <sz val="8"/>
        <rFont val="Arial"/>
        <family val="2"/>
        <charset val="238"/>
      </rPr>
      <t xml:space="preserve"> ziarna czyste, całe, zdrowe, jędrne, dobrzewykształcone, bez otworów spowodowanych przez owady, suche, nie wyschnięte, bez zanieczyszczeń. Zapach naturalny, swoisty, bez zapachu pleśni, stęchlizny i innych obcych zapachów.</t>
    </r>
  </si>
  <si>
    <r>
      <rPr>
        <b/>
        <sz val="8"/>
        <rFont val="Arial"/>
        <family val="2"/>
        <charset val="238"/>
      </rPr>
      <t>GRUSZKI-</t>
    </r>
    <r>
      <rPr>
        <sz val="8"/>
        <rFont val="Arial"/>
        <family val="2"/>
        <charset val="238"/>
      </rPr>
      <t xml:space="preserve"> odmiana konferencja, dostępność poza sezonem - gruszki jakościowo dobre o kształcie i wielkości oraz barwie odpowiedniej dla danej odmiany, o nieuszkodzonej szypułce. Owoce bez uszkodzeń, obić, gnicia, miąższ powinien by c całkowicie zdrowy, odpowiednio dojrzały, soczysty, nierobaczywy. Niedopuszczalne są owoce nie w pełni rozwinięte lub niedojrzałe, które więdną w czasie składowania oraz są kwaśne i twarde lub przejrzałe, które wykazują wady takie jak wewnętrzne zbrązowienie, oparzelinę przechowalniczą.</t>
    </r>
  </si>
  <si>
    <r>
      <rPr>
        <b/>
        <sz val="8"/>
        <rFont val="Arial"/>
        <family val="2"/>
        <charset val="238"/>
      </rPr>
      <t xml:space="preserve">JABŁKA SZARA RENETA- </t>
    </r>
    <r>
      <rPr>
        <sz val="8"/>
        <rFont val="Arial"/>
        <family val="2"/>
        <charset val="238"/>
      </rPr>
      <t xml:space="preserve">dostępność poza sezonem - Klasa I, jabłka jakościowo dobre okształcie, wielkości i barwie odpowiedniej dla danej odmiany jabłek, o nieuszkodzonej szypułce.Owoce wolne od wszelkich uszkodzeń, obić, miąższ powinien być całkowicie zdrowy, soczysty,nierobaczywy. Niedopuszczalne są owoce nie w pełni rozwinięte lub niedojrzałe, które więdną w czasie składowania oraz są kwaśne i twarde lub przejrzałe, które wykazują wady takie jak wewnętrzne zbrązowienie, oparzelinę przechowalniczą. </t>
    </r>
  </si>
  <si>
    <r>
      <rPr>
        <b/>
        <sz val="8"/>
        <rFont val="Arial"/>
        <family val="2"/>
        <charset val="238"/>
      </rPr>
      <t>KAPUSTA CZERWONA</t>
    </r>
    <r>
      <rPr>
        <sz val="8"/>
        <rFont val="Arial"/>
        <family val="2"/>
        <charset val="238"/>
      </rPr>
      <t xml:space="preserve">- dostępność poza sezonem - kapusta o świeżym wyglądzie, prawidłowowykształcona, bez odgnieceń i uszkodzeń, niepopękana, bez oznak wyrastania kwiatostanu,niezwiędnięta, jednolita odmianowo. Łodyga przycięcia poniżej najniższego liścia, liście powinny przylegać do siebie, a miejsce cięcia powinno być czyste. Masa główki nie mniej niż 800g. Główki kapusty głowiastej muszą być jednolite pod względem kształtu i barwy. Okres przydatności do spożycia deklarowany przez producenta powinien wynosić nie mniej niż 14 dni od daty dostawy do magazynu Zamawiającego. </t>
    </r>
  </si>
  <si>
    <r>
      <rPr>
        <b/>
        <sz val="8"/>
        <rFont val="Arial"/>
        <family val="2"/>
        <charset val="238"/>
      </rPr>
      <t>KONCENTRAT POMIDOROWY 30%</t>
    </r>
    <r>
      <rPr>
        <sz val="8"/>
        <rFont val="Arial"/>
        <family val="2"/>
        <charset val="238"/>
      </rPr>
      <t>- w składzie koncentrat pomidorowy wyprodukowany z conajmniej 168g pomidorów na 100g produktu, o konsystencji zwartej, ciemno brunatnej pasty, ekstrakt min 30%, wartośc energetyczna 105 kcal/100g, opakowanie słoik 190g.</t>
    </r>
  </si>
  <si>
    <r>
      <rPr>
        <b/>
        <sz val="8"/>
        <rFont val="Arial"/>
        <family val="2"/>
        <charset val="238"/>
      </rPr>
      <t xml:space="preserve">KONCENTRAT POMIDOROWY DUŻY 30%- </t>
    </r>
    <r>
      <rPr>
        <sz val="8"/>
        <rFont val="Arial"/>
        <family val="2"/>
        <charset val="238"/>
      </rPr>
      <t>koncentrat pomidorowy wyprodukowany z conajmniej 168g pomidorów na 100g produktu, o konsystencji zwartej, ciemno brunatnej pasty, ekstrakt min 30%, opakowanie słoik 950g.</t>
    </r>
  </si>
  <si>
    <r>
      <rPr>
        <b/>
        <sz val="8"/>
        <rFont val="Arial"/>
        <family val="2"/>
        <charset val="238"/>
      </rPr>
      <t>KOPEREK ZIELONY ŚWIEŻY</t>
    </r>
    <r>
      <rPr>
        <sz val="8"/>
        <rFont val="Arial"/>
        <family val="2"/>
        <charset val="238"/>
      </rPr>
      <t xml:space="preserve">- dostępność poza sezonem - ładny, zielony (bez pożółkłych części),świeży, czysty, bez ziemi, chwastów i traw, niezwiędnięty, bez objawów gnicia, pleśni, zaparzenia,bez uszkodzeń mechanicznych, długość kopru 20 cm do 25 cm. </t>
    </r>
  </si>
  <si>
    <r>
      <rPr>
        <b/>
        <sz val="8"/>
        <rFont val="Arial"/>
        <family val="2"/>
        <charset val="238"/>
      </rPr>
      <t>MORELA SUSZONA</t>
    </r>
    <r>
      <rPr>
        <sz val="8"/>
        <rFont val="Arial"/>
        <family val="2"/>
        <charset val="238"/>
      </rPr>
      <t>– suszone owoce, bez pestek, w opakowaniu 150 g.</t>
    </r>
  </si>
  <si>
    <r>
      <rPr>
        <b/>
        <sz val="8"/>
        <rFont val="Arial"/>
        <family val="2"/>
        <charset val="238"/>
      </rPr>
      <t>PAPRYKA CZERWONA</t>
    </r>
    <r>
      <rPr>
        <sz val="8"/>
        <rFont val="Arial"/>
        <family val="2"/>
        <charset val="238"/>
      </rPr>
      <t xml:space="preserve">- dostępność poza sezonem - papryka w kolorze czerwonym,o świeżym, zdrowym wyglądzie, twarda, jędrna, dobrze rozwinięta, bez uszkodzeń, w tym spowodowanych przez słońce i mróz. Papryka z zieloną szypułką, kielich nienaruszony. </t>
    </r>
  </si>
  <si>
    <r>
      <rPr>
        <b/>
        <sz val="8"/>
        <rFont val="Arial"/>
        <family val="2"/>
        <charset val="238"/>
      </rPr>
      <t>PIECZARKAI ŚWIEŻE</t>
    </r>
    <r>
      <rPr>
        <sz val="8"/>
        <rFont val="Arial"/>
        <family val="2"/>
        <charset val="238"/>
      </rPr>
      <t xml:space="preserve">- pieczarki o świeżym i zdrowym wyglądzie, o barwie białej lub biało-kremowej, kształt kapeluszy okrągły lub półkolisty z blaszkami w kolorze białym z odcieniem różowym, wnętrze pieczarki w kolorze białym lub białym z odcieniem różowym. Okres przydatności do spożycia deklarowany przez producenta powinien wynosić nie mniej niż 4 dni od daty dostawy do magazynu Zamawiającego. </t>
    </r>
  </si>
  <si>
    <r>
      <rPr>
        <b/>
        <sz val="8"/>
        <rFont val="Arial"/>
        <family val="2"/>
        <charset val="238"/>
      </rPr>
      <t>SUSZONE POMIDORY w OLEJU Z ZIOŁAMI</t>
    </r>
    <r>
      <rPr>
        <sz val="8"/>
        <rFont val="Arial"/>
        <family val="2"/>
        <charset val="238"/>
      </rPr>
      <t xml:space="preserve">- w zalewie, w składzie: pomidory czerwone suszone, oliwa z oliwek, przyprawy, opakowanie szklane, masa netto 1500g, masa po odcieku 900g. </t>
    </r>
  </si>
  <si>
    <r>
      <rPr>
        <b/>
        <sz val="8"/>
        <rFont val="Arial"/>
        <family val="2"/>
        <charset val="238"/>
      </rPr>
      <t>TRUSKAWKA MROŻONA</t>
    </r>
    <r>
      <rPr>
        <b/>
        <i/>
        <sz val="8"/>
        <rFont val="Arial"/>
        <family val="2"/>
        <charset val="238"/>
      </rPr>
      <t>-</t>
    </r>
    <r>
      <rPr>
        <sz val="8"/>
        <rFont val="Arial"/>
        <family val="2"/>
        <charset val="238"/>
      </rPr>
      <t xml:space="preserve"> truskawki klasy ekstra (najwyższej jakości), barwa charakterystyczna i wyrównana,odpowiednia dla danej odmiany, cała, bez plam po opryskach,bez szypułek, bez zanieczyszczeń, bez żadnych uszkodzeń i zgnieceń, nie może być zgniła, zapleśniała, nieoblodzona, niezlepiona opakowanie 2,5 kg.</t>
    </r>
  </si>
  <si>
    <r>
      <rPr>
        <b/>
        <sz val="8"/>
        <rFont val="Arial"/>
        <family val="2"/>
        <charset val="238"/>
      </rPr>
      <t xml:space="preserve">TYMIANEK SUSZONY </t>
    </r>
    <r>
      <rPr>
        <sz val="8"/>
        <rFont val="Arial"/>
        <family val="2"/>
        <charset val="238"/>
      </rPr>
      <t>– otarty, opakowanie 10 g.</t>
    </r>
  </si>
  <si>
    <r>
      <rPr>
        <b/>
        <sz val="8"/>
        <rFont val="Arial"/>
        <family val="2"/>
        <charset val="238"/>
      </rPr>
      <t>ZIEMNIAKI-</t>
    </r>
    <r>
      <rPr>
        <sz val="8"/>
        <rFont val="Arial"/>
        <family val="2"/>
        <charset val="238"/>
      </rPr>
      <t xml:space="preserve"> ziemniaki jadalne, nieobrane, czyste i zdrowe, o jednolitejodmianie, bulwy odpowiednio dojrzałe, niezzieleniałe, bez objawów zaparzeń, zmarznięcia i gnicia,o barwie typowej dla odmiany (kremowa, jasnożółta, żółta), o wyrównanej wielkości, o średnicy poprzecznej 6-8 cm. Opakowania 15 kg, okres przydatności do spożycia deklarowany przez producenta powinien wynosić nie mniej niż 7 dni od daty dostawy do magazynu Zamawiającego.</t>
    </r>
  </si>
  <si>
    <r>
      <rPr>
        <b/>
        <sz val="8"/>
        <rFont val="Arial"/>
        <family val="2"/>
        <charset val="238"/>
      </rPr>
      <t>KIEŁBASA SZYNKOWA</t>
    </r>
    <r>
      <rPr>
        <sz val="8"/>
        <rFont val="Arial"/>
        <family val="2"/>
        <charset val="238"/>
      </rPr>
      <t xml:space="preserve">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80% mięsa.</t>
    </r>
  </si>
  <si>
    <r>
      <rPr>
        <b/>
        <sz val="8"/>
        <rFont val="Arial"/>
        <family val="2"/>
        <charset val="238"/>
      </rPr>
      <t>KIEŁBASA KRAKOWSKA/ŻYWIECKA</t>
    </r>
    <r>
      <rPr>
        <sz val="8"/>
        <rFont val="Arial"/>
        <family val="2"/>
        <charset val="238"/>
      </rPr>
      <t xml:space="preserve">-  plastrowana, świeża, pachnąca,smak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Nie mniej niż 85% mięsa Bez konserwantów i wzmaciaczy. </t>
    </r>
  </si>
  <si>
    <r>
      <rPr>
        <b/>
        <sz val="8"/>
        <rFont val="Arial"/>
        <family val="2"/>
        <charset val="238"/>
      </rPr>
      <t>PARÓWKI-</t>
    </r>
    <r>
      <rPr>
        <sz val="8"/>
        <rFont val="Arial"/>
        <family val="2"/>
        <charset val="238"/>
      </rPr>
      <t xml:space="preserve"> z szynki  min. zawartość mięsa 93%, bez MOM, bez wzmacniaczy smaku,środków konserwujących zawierajace przyprawy naturalne, klasa 1.</t>
    </r>
  </si>
  <si>
    <r>
      <rPr>
        <b/>
        <sz val="8"/>
        <rFont val="Arial"/>
        <family val="2"/>
        <charset val="238"/>
      </rPr>
      <t>PASZTET</t>
    </r>
    <r>
      <rPr>
        <sz val="8"/>
        <rFont val="Arial"/>
        <family val="2"/>
        <charset val="238"/>
      </rPr>
      <t>- wyrób garmażeryjny zapiekany z mięsa wieprzowo- drobiowego i podrobów, wykonany według receptury zakładowej w oparciu o naturalne przyprawy, konsystencja dość ścisła, dopuszcza się nieliczne pęcherze powietrza pod osłonką. Wyczuwalny smak i zapach użytych przypraw,niedopuszczalny smak i zapach świadczący o nieświeżości lub inny obcy. Mięso wieprzowe min 45% wątroba wieprzowa, sól, przyprawy naturalne. Produkt pieczony.</t>
    </r>
  </si>
  <si>
    <r>
      <rPr>
        <b/>
        <sz val="8"/>
        <rFont val="Arial"/>
        <family val="2"/>
        <charset val="238"/>
      </rPr>
      <t>SZYNKA KONSERWOWA</t>
    </r>
    <r>
      <rPr>
        <sz val="8"/>
        <rFont val="Arial"/>
        <family val="2"/>
        <charset val="238"/>
      </rPr>
      <t>- plastrowana, świeża, pachnąca, smak i zapach: charakterystyczny dla danego mięsa drobiowego, niedopuszczalny jest smak i zapach świadczący o nieświeżości lub inny obcy, soczysta, krucha, powierzchnia przekroju lekko wilgotna, niedopuszczalny wyciek soku oraz skupiska galarety, barwa charakterystyczna dla danego asortymentu, niedopuszczalna nietypowa barwa mięśni na przekroju, zawierające nie więcej niż 10 g tłuszczu w 100 g produktu gotowego do spożycia. Zawartośc mięsa wieprzowego min 83% w tym szynka wieprzowa 79%.</t>
    </r>
  </si>
  <si>
    <r>
      <rPr>
        <b/>
        <sz val="8"/>
        <rFont val="Arial"/>
        <family val="2"/>
        <charset val="238"/>
      </rPr>
      <t>SZYNKA KULKA</t>
    </r>
    <r>
      <rPr>
        <sz val="8"/>
        <rFont val="Arial"/>
        <family val="2"/>
        <charset val="238"/>
      </rPr>
      <t>- 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 - swoisty, charakterystyczny dla każdego rodzaju mięsa, konsystencja - jędrna, elastyczna, powierzchnia - sucha, matowa, przekrój - lekko wilgotny, sok mięsny - przezroczysty,bez wzmacniaczy i substancji E, produkt polski.</t>
    </r>
  </si>
  <si>
    <r>
      <rPr>
        <b/>
        <sz val="8"/>
        <rFont val="Arial"/>
        <family val="2"/>
        <charset val="238"/>
      </rPr>
      <t>UDKO BEZ KOŚCI</t>
    </r>
    <r>
      <rPr>
        <sz val="8"/>
        <rFont val="Arial"/>
        <family val="2"/>
        <charset val="238"/>
      </rPr>
      <t xml:space="preserve">- podobnej wielkości, o wadze do 150 g. - 1 szt., oczyszczone, umyte i świeże,bez kosci,  bez oznak zepsucia, o zapachu charakterystycznym dla udka z kurczaka, skóra bez przebarwień oraz zanieczyszczeń obcych oraz krwi, produkt polski. </t>
    </r>
  </si>
  <si>
    <r>
      <rPr>
        <b/>
        <sz val="8"/>
        <rFont val="Arial"/>
        <family val="2"/>
        <charset val="238"/>
      </rPr>
      <t>UDKO PAŁKA</t>
    </r>
    <r>
      <rPr>
        <sz val="8"/>
        <rFont val="Arial"/>
        <family val="2"/>
        <charset val="238"/>
      </rPr>
      <t xml:space="preserve">- podobnej wielkości, o wadze do 150 g. - 1 szt., oczyszczone, umyte i świeże, bez oznak zepsucia, o zapachu charakterystycznym dla udka z kurczaka, skóra bez przebarwień oraz zanieczyszczeń obcych oraz krwi, produkt polski. </t>
    </r>
  </si>
  <si>
    <r>
      <rPr>
        <b/>
        <sz val="8"/>
        <rFont val="Arial"/>
        <family val="2"/>
        <charset val="238"/>
      </rPr>
      <t>FILET Z MAKRELI W POMIDORACH</t>
    </r>
    <r>
      <rPr>
        <sz val="8"/>
        <rFont val="Arial"/>
        <family val="2"/>
        <charset val="238"/>
      </rPr>
      <t>- Konserwa rybna filety z makreli (nie mniej niż 50%), pomidory. Opakowanie jednostkowe: puszka łatwootwieralna, waga ok. 170 g. Termin przydatności do spożycia minimum 180 dni od daty dostawy.</t>
    </r>
  </si>
  <si>
    <r>
      <rPr>
        <b/>
        <sz val="8"/>
        <rFont val="Arial"/>
        <family val="2"/>
        <charset val="238"/>
      </rPr>
      <t>PALUSZKI RYBNE -</t>
    </r>
    <r>
      <rPr>
        <sz val="8"/>
        <rFont val="Arial"/>
        <family val="2"/>
        <charset val="238"/>
      </rPr>
      <t xml:space="preserve"> Paluszki rybne w złotej, chrupiącej panierce, podsmażane. Produktgłęboko mrożony Skład: filet rybny, mąka pszenna, olej słonecznikowy,skrobia ziemniaczana, przyprawy, bez stabilzatorów. Minimum 55% ryby, opakowanie 300-450 g. Termin przydatności do spożycia nie krótszy niż 90 dni od daty dostawy.</t>
    </r>
  </si>
  <si>
    <r>
      <rPr>
        <b/>
        <sz val="8"/>
        <rFont val="Arial"/>
        <family val="2"/>
        <charset val="238"/>
      </rPr>
      <t>RYBA MIRUNA</t>
    </r>
    <r>
      <rPr>
        <sz val="8"/>
        <rFont val="Arial"/>
        <family val="2"/>
        <charset val="238"/>
      </rPr>
      <t>- Płat z mięsa miruny, bez obcych zanieczyszczeń o barwie,charakterystycznej dla miruny, opakowanie jednostkowe 6,8 kg/filet mrożony (bez glazury, bez skóry), SHP 5%.</t>
    </r>
  </si>
  <si>
    <r>
      <rPr>
        <b/>
        <sz val="8"/>
        <rFont val="Arial"/>
        <family val="2"/>
        <charset val="238"/>
      </rPr>
      <t>MLEKO 2%</t>
    </r>
    <r>
      <rPr>
        <sz val="8"/>
        <rFont val="Arial"/>
        <family val="2"/>
        <charset val="238"/>
      </rPr>
      <t>- wygląd i barwa jednolita, smak i zapach czysty bez obcych posmaków i zapachów, barwa jasnokremowa, konsystencja płynna, mleko normalizowane,pasteryzowane, opakowanie czyste bez śladów uszkodzeńmechanicznych mleko o zawartości min. 2% tłuszczu, w kartonie 1l,  zamykane na klips/korek do wielokrotnego otwierania i zamykania.</t>
    </r>
  </si>
  <si>
    <r>
      <rPr>
        <b/>
        <sz val="8"/>
        <rFont val="Arial"/>
        <family val="2"/>
        <charset val="238"/>
      </rPr>
      <t>SER BIAŁY PÓŁTŁUSTY</t>
    </r>
    <r>
      <rPr>
        <sz val="8"/>
        <rFont val="Arial"/>
        <family val="2"/>
        <charset val="238"/>
      </rPr>
      <t>-</t>
    </r>
    <r>
      <rPr>
        <b/>
        <sz val="8"/>
        <rFont val="Arial"/>
        <family val="2"/>
        <charset val="238"/>
      </rPr>
      <t xml:space="preserve"> </t>
    </r>
    <r>
      <rPr>
        <sz val="8"/>
        <rFont val="Arial"/>
        <family val="2"/>
        <charset val="238"/>
      </rPr>
      <t>świeży, z mleka krowiego, o zawartości  tłuszczu 4% do 4,5% w kostkach (krajanka), pakowany w pergamin  lub/i folię. Smak i zapach sera powinien być czysty, łagodny, lekko kwaśny. Struktura i konsystencja jednolita, zwarta, bez grudek. Barwa biała do lekko kremowej, jednolita w całej masie, waga ok.1kg, wartość eneregtyczna 116 kcal/100g.</t>
    </r>
  </si>
  <si>
    <r>
      <rPr>
        <b/>
        <sz val="8"/>
        <rFont val="Arial"/>
        <family val="2"/>
        <charset val="238"/>
      </rPr>
      <t>CUKIER</t>
    </r>
    <r>
      <rPr>
        <sz val="8"/>
        <rFont val="Arial"/>
        <family val="2"/>
        <charset val="238"/>
      </rPr>
      <t>- typu kryształ, otrzymany z buraka cukrowego, nie pozostawiający osadu po rozpuszczeniu się, opakowanie w torebkach 1kg</t>
    </r>
  </si>
  <si>
    <r>
      <rPr>
        <b/>
        <sz val="8"/>
        <rFont val="Arial"/>
        <family val="2"/>
        <charset val="238"/>
      </rPr>
      <t>DROŻDŻE</t>
    </r>
    <r>
      <rPr>
        <sz val="8"/>
        <rFont val="Arial"/>
        <family val="2"/>
        <charset val="238"/>
      </rPr>
      <t xml:space="preserve">- świeże, bez zapachów obcych, opakowanie 100g. </t>
    </r>
  </si>
  <si>
    <r>
      <rPr>
        <b/>
        <sz val="8"/>
        <rFont val="Arial"/>
        <family val="2"/>
        <charset val="238"/>
      </rPr>
      <t>LIŚCIE LAUROWE</t>
    </r>
    <r>
      <rPr>
        <sz val="8"/>
        <rFont val="Arial"/>
        <family val="2"/>
        <charset val="238"/>
      </rPr>
      <t>-  suszone, bez uszkodzeń, o barwie zielonej lub ciemno zielonej, bez plam i pleśni, o intensywnym zapachu typowym dla produktu, opakowanie 6g.</t>
    </r>
  </si>
  <si>
    <r>
      <rPr>
        <b/>
        <sz val="8"/>
        <rFont val="Arial"/>
        <family val="2"/>
        <charset val="238"/>
      </rPr>
      <t>MAJERANEK</t>
    </r>
    <r>
      <rPr>
        <sz val="8"/>
        <rFont val="Arial"/>
        <family val="2"/>
        <charset val="238"/>
      </rPr>
      <t xml:space="preserve">- otarty, bez zanieczyszczeń , bez obcych zapachów, bez śladów uszkodzeń mechanicznych, suszony, 100% majeranek opakowanie 8g. </t>
    </r>
  </si>
  <si>
    <r>
      <rPr>
        <b/>
        <sz val="8"/>
        <rFont val="Arial"/>
        <family val="2"/>
        <charset val="238"/>
      </rPr>
      <t>MĄKA PSZENNA 450</t>
    </r>
    <r>
      <rPr>
        <sz val="8"/>
        <rFont val="Arial"/>
        <family val="2"/>
        <charset val="238"/>
      </rPr>
      <t xml:space="preserve">- puszysta, sucha sypka, bez zapachów obcych, bez uszkodzeń, wartość energetyczna 346kcal/100g. </t>
    </r>
  </si>
  <si>
    <r>
      <rPr>
        <b/>
        <sz val="8"/>
        <rFont val="Arial"/>
        <family val="2"/>
        <charset val="238"/>
      </rPr>
      <t xml:space="preserve">OREGANO - </t>
    </r>
    <r>
      <rPr>
        <sz val="8"/>
        <rFont val="Arial"/>
        <family val="2"/>
        <charset val="238"/>
      </rPr>
      <t>suszone, bez zanieczyszczeń, bez obcych zapachów, bez śladów uszkodzeń mechanicznych, opakowanie 8g.</t>
    </r>
  </si>
  <si>
    <r>
      <rPr>
        <b/>
        <sz val="8"/>
        <rFont val="Arial"/>
        <family val="2"/>
        <charset val="238"/>
      </rPr>
      <t>RYŻ PARABOLICZNY</t>
    </r>
    <r>
      <rPr>
        <sz val="8"/>
        <rFont val="Arial"/>
        <family val="2"/>
        <charset val="238"/>
      </rPr>
      <t xml:space="preserve">- długoziarnisty, ziarno ryżu preparowane, opakowanie 400g(4x100g). </t>
    </r>
  </si>
  <si>
    <r>
      <rPr>
        <b/>
        <sz val="8"/>
        <rFont val="Arial"/>
        <family val="2"/>
        <charset val="238"/>
      </rPr>
      <t>SÓL</t>
    </r>
    <r>
      <rPr>
        <sz val="8"/>
        <rFont val="Arial"/>
        <family val="2"/>
        <charset val="238"/>
      </rPr>
      <t>- biała, jodowana, drobnoziarnista, opakowanie 1 kg</t>
    </r>
  </si>
  <si>
    <r>
      <rPr>
        <b/>
        <sz val="8"/>
        <rFont val="Arial"/>
        <family val="2"/>
        <charset val="238"/>
      </rPr>
      <t>ZIELE ANGIELSKIE</t>
    </r>
    <r>
      <rPr>
        <sz val="8"/>
        <rFont val="Arial"/>
        <family val="2"/>
        <charset val="238"/>
      </rPr>
      <t xml:space="preserve">- ziarno całe, opakowanie 15g. </t>
    </r>
  </si>
  <si>
    <r>
      <rPr>
        <b/>
        <sz val="8"/>
        <rFont val="Arial"/>
        <family val="2"/>
        <charset val="238"/>
      </rPr>
      <t>ZIOŁA PROWANSALSKIE</t>
    </r>
    <r>
      <rPr>
        <sz val="8"/>
        <rFont val="Arial"/>
        <family val="2"/>
        <charset val="238"/>
      </rPr>
      <t xml:space="preserve">- suszone, opakowanie 10g. </t>
    </r>
  </si>
  <si>
    <r>
      <rPr>
        <b/>
        <sz val="8"/>
        <rFont val="Arial"/>
        <family val="2"/>
        <charset val="238"/>
      </rPr>
      <t>ŻUREK</t>
    </r>
    <r>
      <rPr>
        <sz val="8"/>
        <rFont val="Arial"/>
        <family val="2"/>
        <charset val="238"/>
      </rPr>
      <t>-</t>
    </r>
    <r>
      <rPr>
        <b/>
        <sz val="8"/>
        <rFont val="Arial"/>
        <family val="2"/>
        <charset val="238"/>
      </rPr>
      <t xml:space="preserve"> </t>
    </r>
    <r>
      <rPr>
        <sz val="8"/>
        <rFont val="Arial"/>
        <family val="2"/>
        <charset val="238"/>
      </rPr>
      <t xml:space="preserve">naturalny, tradycyjny, na bazie otrąb pszennych i płatków owsianych, bez konserwantów, wyrazisty, kwaśny smak, w składzie woda, mąka żytnia, płatki owsiane świeży czosnek, opakowanie butelka szklana 500 ml, typu z Kochanowa, wartość energetyczna 37kcal/100g. </t>
    </r>
  </si>
  <si>
    <t>Lp.</t>
  </si>
  <si>
    <r>
      <rPr>
        <b/>
        <sz val="8"/>
        <rFont val="Arial"/>
        <family val="2"/>
        <charset val="238"/>
      </rPr>
      <t>HUMUS Z FASOLI</t>
    </r>
    <r>
      <rPr>
        <sz val="8"/>
        <rFont val="Arial"/>
        <family val="2"/>
        <charset val="238"/>
      </rPr>
      <t xml:space="preserve"> - tradycujna pasta z ciecieżycy tahin,i z pasty sezamowej, oliwa z oliwek, sok z cytyryny i czosnku, strączki fasoli wartości od 160 do 300 kcal, białko od 6g do 8 g, tłuszcze od 8g do 25g, węglowodany od 8g do 16g, błonnik od 4g do 5g, gramatura 200 gram</t>
    </r>
  </si>
  <si>
    <r>
      <rPr>
        <b/>
        <sz val="8"/>
        <rFont val="Arial"/>
        <family val="2"/>
        <charset val="238"/>
      </rPr>
      <t>HUMUS KLASYCZNY</t>
    </r>
    <r>
      <rPr>
        <sz val="8"/>
        <rFont val="Arial"/>
        <family val="2"/>
        <charset val="238"/>
      </rPr>
      <t xml:space="preserve"> - tradycujna pasta z ciecieżycy tahini, z pasty sezamowej, oliwa z oliwek, sok z cytyryny i czosnku, wartości od 160 do 300 kcal, białko od 6g do 8 g, tłuszcze od 8g do 25g, węglowodany od 8g do 16g, błonnik od 4g do 5g, gramatura 200 gram</t>
    </r>
  </si>
  <si>
    <t>wartość vat</t>
  </si>
  <si>
    <r>
      <t xml:space="preserve">KIEłKI </t>
    </r>
    <r>
      <rPr>
        <sz val="8"/>
        <rFont val="Arial"/>
        <family val="2"/>
        <charset val="238"/>
      </rPr>
      <t>mieszane świeże np.,brokuła, lucerny, rzodkiewki, soczewicy lub słonecznika. Świerze kiełki koloru naturaly, charekterystyczny dla rodzaju kiełków zielony, biały, jasnożóty, zapach świeży bez obcych zapachów,  pleśni, jędrne chrupiące. 100% kiełki jadalne. termin przydatności 5 dni, 100g</t>
    </r>
  </si>
  <si>
    <r>
      <rPr>
        <b/>
        <sz val="8"/>
        <rFont val="Arial"/>
        <family val="2"/>
        <charset val="238"/>
      </rPr>
      <t>OLEJ KOKOSOWY</t>
    </r>
    <r>
      <rPr>
        <sz val="8"/>
        <rFont val="Arial"/>
        <family val="2"/>
        <charset val="238"/>
      </rPr>
      <t xml:space="preserve"> -  nierafinowany tłoczony na zimno bez użycia środków chemicznych, kunkt dymnienia od 175 do 180 </t>
    </r>
    <r>
      <rPr>
        <sz val="8"/>
        <rFont val="Calibri"/>
        <family val="2"/>
        <charset val="238"/>
      </rPr>
      <t>°</t>
    </r>
    <r>
      <rPr>
        <sz val="8.8000000000000007"/>
        <rFont val="Arial"/>
        <family val="2"/>
        <charset val="238"/>
      </rPr>
      <t>C, kaloryczność 900kcal/100g</t>
    </r>
    <r>
      <rPr>
        <sz val="8"/>
        <rFont val="Arial"/>
        <family val="2"/>
        <charset val="238"/>
      </rPr>
      <t>, opakowanie szklane od 500 ml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</si>
</sst>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z_ł"/>
    <numFmt numFmtId="165" formatCode="#,##0.00\ &quot;zł&quot;"/>
  </numFmts>
  <fonts count="11" x14ac:knownFonts="1">
    <font>
      <sz val="10"/>
      <name val="Arial"/>
    </font>
    <font>
      <b/>
      <sz val="8"/>
      <name val="Arial"/>
      <family val="2"/>
      <charset val="238"/>
    </font>
    <font>
      <sz val="8"/>
      <name val="Arial"/>
      <family val="2"/>
      <charset val="238"/>
    </font>
    <font>
      <sz val="8"/>
      <name val="Arial"/>
      <family val="2"/>
      <charset val="238"/>
    </font>
    <font>
      <sz val="8"/>
      <color indexed="10"/>
      <name val="Arial"/>
      <family val="2"/>
      <charset val="238"/>
    </font>
    <font>
      <b/>
      <i/>
      <sz val="8"/>
      <name val="Arial"/>
      <family val="2"/>
      <charset val="238"/>
    </font>
    <font>
      <i/>
      <sz val="8"/>
      <name val="Arial"/>
      <family val="2"/>
      <charset val="238"/>
    </font>
    <font>
      <b/>
      <sz val="8"/>
      <color indexed="8"/>
      <name val="Calibri"/>
      <family val="2"/>
      <charset val="238"/>
    </font>
    <font>
      <sz val="8"/>
      <name val="Calibri"/>
      <family val="2"/>
      <charset val="238"/>
    </font>
    <font>
      <sz val="8.8000000000000007"/>
      <name val="Arial"/>
      <family val="2"/>
      <charset val="238"/>
    </font>
    <font>
      <sz val="10"/>
      <name val="Arial"/>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1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s>
  <cellStyleXfs count="1">
    <xf numFmtId="0" fontId="0" fillId="0" borderId="0" applyNumberFormat="0" applyFont="0" applyFill="0" applyBorder="0" applyAlignment="0" applyProtection="0"/>
  </cellStyleXfs>
  <cellXfs count="93">
    <xf numFmtId="0" fontId="0" fillId="0" borderId="0" xfId="0" applyNumberFormat="1" applyFont="1" applyFill="1" applyBorder="1" applyAlignment="1"/>
    <xf numFmtId="0" fontId="2" fillId="0" borderId="0" xfId="0" applyNumberFormat="1" applyFont="1" applyFill="1" applyBorder="1" applyAlignment="1" applyProtection="1">
      <alignment horizontal="left" vertical="center"/>
      <protection locked="0"/>
    </xf>
    <xf numFmtId="0" fontId="1" fillId="2"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left" vertical="center" wrapText="1"/>
      <protection locked="0"/>
    </xf>
    <xf numFmtId="0" fontId="2" fillId="0" borderId="1" xfId="0" applyNumberFormat="1" applyFont="1" applyFill="1" applyBorder="1" applyAlignment="1" applyProtection="1">
      <alignment horizontal="center" vertical="center" wrapText="1"/>
      <protection locked="0"/>
    </xf>
    <xf numFmtId="0" fontId="2" fillId="0" borderId="2" xfId="0" applyNumberFormat="1" applyFont="1" applyFill="1" applyBorder="1" applyAlignment="1" applyProtection="1">
      <alignment horizontal="left" vertical="center" wrapText="1"/>
      <protection locked="0"/>
    </xf>
    <xf numFmtId="0" fontId="2" fillId="0" borderId="2" xfId="0" applyNumberFormat="1" applyFont="1" applyFill="1" applyBorder="1" applyAlignment="1" applyProtection="1">
      <alignment horizontal="center" vertical="center" wrapText="1"/>
      <protection locked="0"/>
    </xf>
    <xf numFmtId="0" fontId="1" fillId="2" borderId="3"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left" vertical="center" wrapText="1"/>
      <protection locked="0"/>
    </xf>
    <xf numFmtId="0" fontId="2" fillId="3" borderId="1" xfId="0" applyNumberFormat="1" applyFont="1" applyFill="1" applyBorder="1" applyAlignment="1" applyProtection="1">
      <alignment horizontal="left" vertical="center" wrapText="1"/>
      <protection locked="0"/>
    </xf>
    <xf numFmtId="0" fontId="1" fillId="0" borderId="2" xfId="0" applyNumberFormat="1" applyFont="1" applyFill="1" applyBorder="1" applyAlignment="1" applyProtection="1">
      <alignment horizontal="left" vertical="center" wrapText="1"/>
      <protection locked="0"/>
    </xf>
    <xf numFmtId="0" fontId="4" fillId="0" borderId="2" xfId="0" applyNumberFormat="1" applyFont="1" applyFill="1" applyBorder="1" applyAlignment="1" applyProtection="1">
      <alignment horizontal="left" vertical="center" wrapText="1"/>
      <protection locked="0"/>
    </xf>
    <xf numFmtId="0" fontId="2" fillId="0" borderId="2"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xf>
    <xf numFmtId="0" fontId="2" fillId="0" borderId="7" xfId="0" applyNumberFormat="1" applyFont="1" applyFill="1" applyBorder="1" applyAlignment="1" applyProtection="1">
      <alignment horizontal="center" vertical="center" wrapText="1"/>
      <protection locked="0"/>
    </xf>
    <xf numFmtId="0" fontId="2" fillId="0" borderId="6"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xf numFmtId="0" fontId="2" fillId="0" borderId="3" xfId="0" applyNumberFormat="1" applyFont="1" applyFill="1" applyBorder="1" applyAlignment="1" applyProtection="1">
      <alignment horizontal="left" vertical="center" wrapText="1"/>
      <protection locked="0"/>
    </xf>
    <xf numFmtId="0" fontId="2" fillId="0" borderId="3" xfId="0" applyNumberFormat="1" applyFont="1" applyFill="1" applyBorder="1" applyAlignment="1" applyProtection="1">
      <alignment horizontal="center" vertical="center" wrapText="1"/>
      <protection locked="0"/>
    </xf>
    <xf numFmtId="0" fontId="2" fillId="0" borderId="12" xfId="0" applyNumberFormat="1" applyFont="1" applyFill="1" applyBorder="1" applyAlignment="1" applyProtection="1">
      <alignment horizontal="center" vertical="center" wrapText="1"/>
      <protection locked="0"/>
    </xf>
    <xf numFmtId="0" fontId="2" fillId="0" borderId="14" xfId="0" applyNumberFormat="1" applyFont="1" applyFill="1" applyBorder="1" applyAlignment="1" applyProtection="1">
      <alignment horizontal="left" vertical="center" wrapText="1"/>
      <protection locked="0"/>
    </xf>
    <xf numFmtId="0" fontId="1" fillId="2" borderId="3" xfId="0" applyNumberFormat="1" applyFont="1" applyFill="1" applyBorder="1" applyAlignment="1" applyProtection="1">
      <alignment horizontal="left" vertical="center" wrapText="1"/>
      <protection locked="0"/>
    </xf>
    <xf numFmtId="0" fontId="2" fillId="3" borderId="2" xfId="0" applyNumberFormat="1" applyFont="1" applyFill="1" applyBorder="1" applyAlignment="1" applyProtection="1">
      <alignment horizontal="left" vertical="center" wrapText="1"/>
      <protection locked="0"/>
    </xf>
    <xf numFmtId="0" fontId="2" fillId="0" borderId="2" xfId="0" applyNumberFormat="1" applyFont="1" applyFill="1" applyBorder="1" applyAlignment="1"/>
    <xf numFmtId="0" fontId="2"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xf>
    <xf numFmtId="0" fontId="2" fillId="0" borderId="2" xfId="0" applyNumberFormat="1" applyFont="1" applyFill="1" applyBorder="1" applyAlignment="1">
      <alignment vertical="center" wrapText="1"/>
    </xf>
    <xf numFmtId="0" fontId="1" fillId="0" borderId="2"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2" fillId="0" borderId="0"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0" fontId="2" fillId="0" borderId="0" xfId="0" applyNumberFormat="1" applyFont="1" applyFill="1" applyBorder="1" applyAlignment="1">
      <alignment vertical="center"/>
    </xf>
    <xf numFmtId="0" fontId="7" fillId="0" borderId="0" xfId="0" applyFont="1" applyAlignment="1">
      <alignment vertical="center"/>
    </xf>
    <xf numFmtId="0" fontId="2" fillId="0" borderId="0" xfId="0" applyNumberFormat="1" applyFont="1" applyFill="1" applyBorder="1" applyAlignment="1">
      <alignment horizontal="left" vertical="center"/>
    </xf>
    <xf numFmtId="0" fontId="2" fillId="3" borderId="1" xfId="0" applyNumberFormat="1" applyFont="1" applyFill="1" applyBorder="1" applyAlignment="1" applyProtection="1">
      <alignment horizontal="center" vertical="center" wrapText="1"/>
      <protection locked="0"/>
    </xf>
    <xf numFmtId="0" fontId="2" fillId="3" borderId="6"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2" xfId="0" applyNumberFormat="1" applyFont="1" applyFill="1" applyBorder="1" applyAlignment="1" applyProtection="1">
      <alignment horizontal="center" vertical="center" wrapText="1"/>
      <protection locked="0"/>
    </xf>
    <xf numFmtId="0" fontId="2" fillId="3" borderId="13" xfId="0" applyNumberFormat="1" applyFont="1" applyFill="1" applyBorder="1" applyAlignment="1" applyProtection="1">
      <alignment horizontal="center" vertical="center" wrapText="1"/>
      <protection locked="0"/>
    </xf>
    <xf numFmtId="0" fontId="2" fillId="0" borderId="14"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4" borderId="2" xfId="0" applyNumberFormat="1" applyFont="1" applyFill="1" applyBorder="1" applyAlignment="1"/>
    <xf numFmtId="0" fontId="2" fillId="0" borderId="2" xfId="0" applyNumberFormat="1" applyFont="1" applyFill="1" applyBorder="1" applyAlignment="1">
      <alignment vertical="center"/>
    </xf>
    <xf numFmtId="0" fontId="2" fillId="4" borderId="2" xfId="0" applyNumberFormat="1" applyFont="1" applyFill="1" applyBorder="1" applyAlignment="1">
      <alignment wrapText="1"/>
    </xf>
    <xf numFmtId="0" fontId="2" fillId="0" borderId="13"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left" vertical="center" wrapText="1"/>
      <protection locked="0"/>
    </xf>
    <xf numFmtId="0" fontId="2" fillId="0" borderId="4" xfId="0" applyNumberFormat="1" applyFont="1" applyFill="1" applyBorder="1" applyAlignment="1" applyProtection="1">
      <alignment horizontal="center" vertical="center" wrapText="1"/>
      <protection locked="0"/>
    </xf>
    <xf numFmtId="0" fontId="1" fillId="4" borderId="2"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0" xfId="0" applyNumberFormat="1" applyFont="1" applyFill="1" applyBorder="1" applyAlignment="1" applyProtection="1">
      <alignment horizontal="center" vertical="center" wrapText="1"/>
      <protection locked="0"/>
    </xf>
    <xf numFmtId="0" fontId="2" fillId="0" borderId="6" xfId="0" applyNumberFormat="1" applyFont="1" applyFill="1" applyBorder="1" applyAlignment="1">
      <alignment horizontal="center" vertical="center"/>
    </xf>
    <xf numFmtId="0" fontId="2" fillId="0" borderId="6" xfId="0" applyNumberFormat="1" applyFont="1" applyFill="1" applyBorder="1" applyAlignment="1">
      <alignment horizontal="center" vertical="center" wrapText="1"/>
    </xf>
    <xf numFmtId="1" fontId="2" fillId="0" borderId="0" xfId="0" applyNumberFormat="1" applyFont="1" applyFill="1" applyBorder="1" applyAlignment="1"/>
    <xf numFmtId="1" fontId="1" fillId="2" borderId="3" xfId="0" applyNumberFormat="1" applyFont="1" applyFill="1" applyBorder="1" applyAlignment="1" applyProtection="1">
      <alignment horizontal="center" vertical="center" wrapText="1"/>
      <protection locked="0"/>
    </xf>
    <xf numFmtId="1" fontId="2" fillId="0" borderId="2" xfId="0" applyNumberFormat="1" applyFont="1" applyFill="1" applyBorder="1" applyAlignment="1"/>
    <xf numFmtId="1" fontId="2" fillId="0" borderId="8" xfId="0" applyNumberFormat="1" applyFont="1" applyFill="1" applyBorder="1" applyAlignment="1"/>
    <xf numFmtId="1" fontId="2" fillId="0" borderId="14" xfId="0" applyNumberFormat="1" applyFont="1" applyFill="1" applyBorder="1" applyAlignment="1"/>
    <xf numFmtId="1" fontId="2" fillId="0" borderId="2" xfId="0" applyNumberFormat="1" applyFont="1" applyFill="1" applyBorder="1" applyAlignment="1">
      <alignment horizontal="left" vertical="center" wrapText="1"/>
    </xf>
    <xf numFmtId="1" fontId="2" fillId="0" borderId="2" xfId="0" applyNumberFormat="1" applyFont="1" applyFill="1" applyBorder="1" applyAlignment="1">
      <alignment wrapText="1"/>
    </xf>
    <xf numFmtId="1" fontId="2" fillId="4" borderId="2" xfId="0" applyNumberFormat="1" applyFont="1" applyFill="1" applyBorder="1" applyAlignment="1">
      <alignment wrapText="1"/>
    </xf>
    <xf numFmtId="1" fontId="1" fillId="4" borderId="2" xfId="0" applyNumberFormat="1" applyFont="1" applyFill="1" applyBorder="1" applyAlignment="1">
      <alignment horizontal="center" vertical="center" wrapText="1"/>
    </xf>
    <xf numFmtId="1" fontId="2" fillId="4" borderId="2" xfId="0" applyNumberFormat="1" applyFont="1" applyFill="1" applyBorder="1" applyAlignment="1"/>
    <xf numFmtId="0" fontId="10" fillId="0" borderId="0" xfId="0" applyNumberFormat="1" applyFont="1" applyFill="1" applyBorder="1" applyAlignment="1"/>
    <xf numFmtId="0" fontId="2" fillId="0" borderId="0" xfId="0" applyNumberFormat="1" applyFont="1" applyFill="1" applyBorder="1" applyAlignment="1" applyProtection="1">
      <alignment horizontal="left" vertical="center" wrapText="1"/>
      <protection locked="0"/>
    </xf>
    <xf numFmtId="1" fontId="2" fillId="0" borderId="10" xfId="0" applyNumberFormat="1" applyFont="1" applyFill="1" applyBorder="1" applyAlignment="1"/>
    <xf numFmtId="0" fontId="2" fillId="0" borderId="10" xfId="0" applyNumberFormat="1" applyFont="1" applyFill="1" applyBorder="1" applyAlignment="1"/>
    <xf numFmtId="0" fontId="2" fillId="5" borderId="2" xfId="0" applyNumberFormat="1" applyFont="1" applyFill="1" applyBorder="1" applyAlignment="1"/>
    <xf numFmtId="164" fontId="2" fillId="0" borderId="0" xfId="0" applyNumberFormat="1" applyFont="1" applyFill="1" applyBorder="1" applyAlignment="1"/>
    <xf numFmtId="164" fontId="1" fillId="2" borderId="3" xfId="0" applyNumberFormat="1" applyFont="1" applyFill="1" applyBorder="1" applyAlignment="1" applyProtection="1">
      <alignment horizontal="center" vertical="center" wrapText="1"/>
      <protection locked="0"/>
    </xf>
    <xf numFmtId="164" fontId="2" fillId="0" borderId="2" xfId="0" applyNumberFormat="1" applyFont="1" applyFill="1" applyBorder="1" applyAlignment="1"/>
    <xf numFmtId="164" fontId="2" fillId="0" borderId="9" xfId="0" applyNumberFormat="1" applyFont="1" applyFill="1" applyBorder="1" applyAlignment="1"/>
    <xf numFmtId="164" fontId="2" fillId="0" borderId="14" xfId="0" applyNumberFormat="1" applyFont="1" applyFill="1" applyBorder="1" applyAlignment="1"/>
    <xf numFmtId="164" fontId="2" fillId="0" borderId="2" xfId="0" applyNumberFormat="1" applyFont="1" applyFill="1" applyBorder="1" applyAlignment="1">
      <alignment wrapText="1"/>
    </xf>
    <xf numFmtId="164" fontId="2" fillId="4" borderId="2" xfId="0" applyNumberFormat="1" applyFont="1" applyFill="1" applyBorder="1" applyAlignment="1">
      <alignment wrapText="1"/>
    </xf>
    <xf numFmtId="164" fontId="1" fillId="4" borderId="2" xfId="0" applyNumberFormat="1" applyFont="1" applyFill="1" applyBorder="1" applyAlignment="1">
      <alignment horizontal="center" vertical="center" wrapText="1"/>
    </xf>
    <xf numFmtId="164" fontId="2" fillId="4" borderId="2" xfId="0" applyNumberFormat="1" applyFont="1" applyFill="1" applyBorder="1" applyAlignment="1"/>
    <xf numFmtId="165" fontId="2" fillId="0" borderId="2" xfId="0" applyNumberFormat="1" applyFont="1" applyFill="1" applyBorder="1" applyAlignment="1">
      <alignment horizontal="left" vertical="center" wrapText="1"/>
    </xf>
    <xf numFmtId="165" fontId="2" fillId="0" borderId="2" xfId="0" applyNumberFormat="1" applyFont="1" applyFill="1" applyBorder="1" applyAlignment="1"/>
    <xf numFmtId="165" fontId="2" fillId="0" borderId="8" xfId="0" applyNumberFormat="1" applyFont="1" applyFill="1" applyBorder="1" applyAlignment="1"/>
    <xf numFmtId="165" fontId="2" fillId="0" borderId="14" xfId="0" applyNumberFormat="1" applyFont="1" applyFill="1" applyBorder="1" applyAlignment="1"/>
    <xf numFmtId="165" fontId="2" fillId="0" borderId="2" xfId="0" applyNumberFormat="1" applyFont="1" applyFill="1" applyBorder="1" applyAlignment="1">
      <alignment wrapText="1"/>
    </xf>
    <xf numFmtId="0" fontId="1" fillId="4" borderId="2" xfId="0" applyNumberFormat="1" applyFont="1" applyFill="1" applyBorder="1" applyAlignment="1">
      <alignment horizontal="center" vertical="center" wrapText="1"/>
    </xf>
    <xf numFmtId="0" fontId="1" fillId="2" borderId="4" xfId="0" applyNumberFormat="1" applyFont="1" applyFill="1" applyBorder="1" applyAlignment="1" applyProtection="1">
      <alignment horizontal="center" vertical="center" wrapText="1"/>
      <protection locked="0"/>
    </xf>
    <xf numFmtId="0" fontId="1" fillId="2" borderId="5" xfId="0" applyNumberFormat="1" applyFont="1" applyFill="1" applyBorder="1" applyAlignment="1" applyProtection="1">
      <alignment horizontal="center" vertical="center" wrapText="1"/>
      <protection locked="0"/>
    </xf>
    <xf numFmtId="0" fontId="2" fillId="4" borderId="9" xfId="0" applyNumberFormat="1" applyFont="1" applyFill="1" applyBorder="1" applyAlignment="1">
      <alignment horizontal="center"/>
    </xf>
    <xf numFmtId="0" fontId="2" fillId="4" borderId="10" xfId="0" applyNumberFormat="1" applyFont="1" applyFill="1" applyBorder="1" applyAlignment="1">
      <alignment horizontal="center"/>
    </xf>
    <xf numFmtId="0" fontId="2" fillId="4" borderId="11" xfId="0" applyNumberFormat="1" applyFont="1" applyFill="1" applyBorder="1" applyAlignment="1">
      <alignment horizontal="center"/>
    </xf>
    <xf numFmtId="0" fontId="1" fillId="4" borderId="2" xfId="0" applyNumberFormat="1" applyFont="1" applyFill="1" applyBorder="1" applyAlignment="1">
      <alignment horizontal="center" vertical="center" wrapText="1"/>
    </xf>
    <xf numFmtId="0" fontId="1" fillId="4" borderId="3" xfId="0" applyNumberFormat="1" applyFont="1" applyFill="1" applyBorder="1" applyAlignment="1" applyProtection="1">
      <alignment horizontal="center" vertical="center" wrapText="1"/>
      <protection locked="0"/>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5"/>
  <sheetViews>
    <sheetView tabSelected="1" topLeftCell="A267" zoomScale="110" zoomScaleNormal="110" workbookViewId="0">
      <selection activeCell="L273" sqref="L273"/>
    </sheetView>
  </sheetViews>
  <sheetFormatPr defaultRowHeight="12.75" x14ac:dyDescent="0.2"/>
  <cols>
    <col min="1" max="1" width="7.85546875" style="29" customWidth="1"/>
    <col min="2" max="2" width="58.42578125" style="31" customWidth="1"/>
    <col min="3" max="3" width="6.28515625" style="29" customWidth="1"/>
    <col min="4" max="4" width="14.140625" style="29" customWidth="1"/>
    <col min="5" max="5" width="9.42578125" style="71" bestFit="1" customWidth="1"/>
    <col min="6" max="6" width="7.140625" style="56" customWidth="1"/>
    <col min="7" max="7" width="8.42578125" style="16" customWidth="1"/>
    <col min="8" max="8" width="9.140625" style="16"/>
    <col min="9" max="9" width="8.28515625" style="16" customWidth="1"/>
    <col min="10" max="10" width="7.28515625" style="16" customWidth="1"/>
    <col min="11" max="11" width="0" hidden="1" customWidth="1"/>
  </cols>
  <sheetData>
    <row r="1" spans="1:11" x14ac:dyDescent="0.2">
      <c r="B1" s="31" t="s">
        <v>135</v>
      </c>
      <c r="H1" s="16" t="s">
        <v>147</v>
      </c>
    </row>
    <row r="3" spans="1:11" x14ac:dyDescent="0.2">
      <c r="A3" s="32" t="s">
        <v>143</v>
      </c>
    </row>
    <row r="4" spans="1:11" x14ac:dyDescent="0.2">
      <c r="A4" s="32" t="s">
        <v>134</v>
      </c>
    </row>
    <row r="5" spans="1:11" x14ac:dyDescent="0.2">
      <c r="A5" s="32" t="s">
        <v>159</v>
      </c>
    </row>
    <row r="6" spans="1:11" x14ac:dyDescent="0.2">
      <c r="A6" s="1"/>
      <c r="B6" s="33"/>
    </row>
    <row r="7" spans="1:11" x14ac:dyDescent="0.2">
      <c r="A7" s="86" t="s">
        <v>57</v>
      </c>
      <c r="B7" s="87"/>
      <c r="C7" s="87"/>
      <c r="D7" s="87"/>
      <c r="E7" s="86"/>
      <c r="F7" s="87"/>
      <c r="G7" s="87"/>
      <c r="H7" s="87"/>
      <c r="I7" s="87"/>
      <c r="J7" s="87"/>
    </row>
    <row r="8" spans="1:11" ht="56.25" x14ac:dyDescent="0.2">
      <c r="A8" s="2" t="s">
        <v>0</v>
      </c>
      <c r="B8" s="2" t="s">
        <v>1</v>
      </c>
      <c r="C8" s="2" t="s">
        <v>2</v>
      </c>
      <c r="D8" s="7" t="s">
        <v>139</v>
      </c>
      <c r="E8" s="72" t="s">
        <v>136</v>
      </c>
      <c r="F8" s="57" t="s">
        <v>140</v>
      </c>
      <c r="G8" s="57" t="s">
        <v>137</v>
      </c>
      <c r="H8" s="57" t="s">
        <v>138</v>
      </c>
      <c r="I8" s="57" t="s">
        <v>141</v>
      </c>
      <c r="J8" s="57" t="s">
        <v>142</v>
      </c>
      <c r="K8" s="66" t="s">
        <v>279</v>
      </c>
    </row>
    <row r="9" spans="1:11" ht="33.75" x14ac:dyDescent="0.2">
      <c r="A9" s="6">
        <v>1</v>
      </c>
      <c r="B9" s="5" t="s">
        <v>204</v>
      </c>
      <c r="C9" s="6" t="s">
        <v>4</v>
      </c>
      <c r="D9" s="14">
        <v>160</v>
      </c>
      <c r="E9" s="73"/>
      <c r="F9" s="58"/>
      <c r="G9" s="23">
        <f>E9+E9*F9/100</f>
        <v>0</v>
      </c>
      <c r="H9" s="23">
        <f>D9*E9</f>
        <v>0</v>
      </c>
      <c r="I9" s="23">
        <f>D9*K9</f>
        <v>0</v>
      </c>
      <c r="J9" s="23">
        <f>H9+I9</f>
        <v>0</v>
      </c>
      <c r="K9">
        <f>E9*F9/100</f>
        <v>0</v>
      </c>
    </row>
    <row r="10" spans="1:11" ht="22.5" x14ac:dyDescent="0.2">
      <c r="A10" s="6">
        <v>2</v>
      </c>
      <c r="B10" s="10" t="s">
        <v>203</v>
      </c>
      <c r="C10" s="6" t="s">
        <v>4</v>
      </c>
      <c r="D10" s="14">
        <f>300</f>
        <v>300</v>
      </c>
      <c r="E10" s="73"/>
      <c r="F10" s="58"/>
      <c r="G10" s="23">
        <f t="shared" ref="G10:G19" si="0">E10+E10*F10/100</f>
        <v>0</v>
      </c>
      <c r="H10" s="23">
        <f t="shared" ref="H10:H19" si="1">D10*E10</f>
        <v>0</v>
      </c>
      <c r="I10" s="23">
        <f t="shared" ref="I10:I19" si="2">D10*K10</f>
        <v>0</v>
      </c>
      <c r="J10" s="23">
        <f t="shared" ref="J10:J19" si="3">H10+I10</f>
        <v>0</v>
      </c>
      <c r="K10">
        <f t="shared" ref="K10:K19" si="4">E10*F10/100</f>
        <v>0</v>
      </c>
    </row>
    <row r="11" spans="1:11" ht="45" x14ac:dyDescent="0.2">
      <c r="A11" s="6">
        <v>3</v>
      </c>
      <c r="B11" s="5" t="s">
        <v>62</v>
      </c>
      <c r="C11" s="6" t="s">
        <v>4</v>
      </c>
      <c r="D11" s="14">
        <v>200</v>
      </c>
      <c r="E11" s="73"/>
      <c r="F11" s="58"/>
      <c r="G11" s="23">
        <f t="shared" si="0"/>
        <v>0</v>
      </c>
      <c r="H11" s="23">
        <f t="shared" si="1"/>
        <v>0</v>
      </c>
      <c r="I11" s="23">
        <f t="shared" si="2"/>
        <v>0</v>
      </c>
      <c r="J11" s="23">
        <f t="shared" si="3"/>
        <v>0</v>
      </c>
      <c r="K11">
        <f t="shared" si="4"/>
        <v>0</v>
      </c>
    </row>
    <row r="12" spans="1:11" ht="22.5" x14ac:dyDescent="0.2">
      <c r="A12" s="6">
        <v>4</v>
      </c>
      <c r="B12" s="5" t="s">
        <v>233</v>
      </c>
      <c r="C12" s="6" t="s">
        <v>4</v>
      </c>
      <c r="D12" s="14">
        <v>1700</v>
      </c>
      <c r="E12" s="73"/>
      <c r="F12" s="58"/>
      <c r="G12" s="23">
        <f t="shared" si="0"/>
        <v>0</v>
      </c>
      <c r="H12" s="23">
        <f t="shared" si="1"/>
        <v>0</v>
      </c>
      <c r="I12" s="23">
        <f t="shared" si="2"/>
        <v>0</v>
      </c>
      <c r="J12" s="23">
        <f t="shared" si="3"/>
        <v>0</v>
      </c>
      <c r="K12">
        <f t="shared" si="4"/>
        <v>0</v>
      </c>
    </row>
    <row r="13" spans="1:11" ht="22.5" x14ac:dyDescent="0.2">
      <c r="A13" s="6">
        <v>5</v>
      </c>
      <c r="B13" s="5" t="s">
        <v>63</v>
      </c>
      <c r="C13" s="6" t="s">
        <v>4</v>
      </c>
      <c r="D13" s="14">
        <v>1300</v>
      </c>
      <c r="E13" s="73"/>
      <c r="F13" s="58"/>
      <c r="G13" s="23">
        <f t="shared" si="0"/>
        <v>0</v>
      </c>
      <c r="H13" s="23">
        <f t="shared" si="1"/>
        <v>0</v>
      </c>
      <c r="I13" s="23">
        <f t="shared" si="2"/>
        <v>0</v>
      </c>
      <c r="J13" s="23">
        <f t="shared" si="3"/>
        <v>0</v>
      </c>
      <c r="K13">
        <f t="shared" si="4"/>
        <v>0</v>
      </c>
    </row>
    <row r="14" spans="1:11" ht="22.5" x14ac:dyDescent="0.2">
      <c r="A14" s="6">
        <v>7</v>
      </c>
      <c r="B14" s="5" t="s">
        <v>205</v>
      </c>
      <c r="C14" s="6" t="s">
        <v>4</v>
      </c>
      <c r="D14" s="14">
        <v>380</v>
      </c>
      <c r="E14" s="73"/>
      <c r="F14" s="58"/>
      <c r="G14" s="23">
        <f t="shared" si="0"/>
        <v>0</v>
      </c>
      <c r="H14" s="23">
        <f t="shared" si="1"/>
        <v>0</v>
      </c>
      <c r="I14" s="23">
        <f t="shared" si="2"/>
        <v>0</v>
      </c>
      <c r="J14" s="23">
        <f t="shared" si="3"/>
        <v>0</v>
      </c>
      <c r="K14">
        <f t="shared" si="4"/>
        <v>0</v>
      </c>
    </row>
    <row r="15" spans="1:11" ht="33.75" x14ac:dyDescent="0.2">
      <c r="A15" s="6">
        <v>8</v>
      </c>
      <c r="B15" s="5" t="s">
        <v>64</v>
      </c>
      <c r="C15" s="6" t="s">
        <v>4</v>
      </c>
      <c r="D15" s="14">
        <v>5</v>
      </c>
      <c r="E15" s="73"/>
      <c r="F15" s="58"/>
      <c r="G15" s="23">
        <f t="shared" si="0"/>
        <v>0</v>
      </c>
      <c r="H15" s="23">
        <f t="shared" si="1"/>
        <v>0</v>
      </c>
      <c r="I15" s="23">
        <f t="shared" si="2"/>
        <v>0</v>
      </c>
      <c r="J15" s="23">
        <f t="shared" si="3"/>
        <v>0</v>
      </c>
      <c r="K15">
        <f t="shared" si="4"/>
        <v>0</v>
      </c>
    </row>
    <row r="16" spans="1:11" ht="33.75" x14ac:dyDescent="0.2">
      <c r="A16" s="6">
        <v>9</v>
      </c>
      <c r="B16" s="5" t="s">
        <v>11</v>
      </c>
      <c r="C16" s="6" t="s">
        <v>4</v>
      </c>
      <c r="D16" s="14">
        <v>5</v>
      </c>
      <c r="E16" s="73"/>
      <c r="F16" s="58"/>
      <c r="G16" s="23">
        <f t="shared" si="0"/>
        <v>0</v>
      </c>
      <c r="H16" s="23">
        <f t="shared" si="1"/>
        <v>0</v>
      </c>
      <c r="I16" s="23">
        <f t="shared" si="2"/>
        <v>0</v>
      </c>
      <c r="J16" s="23">
        <f t="shared" si="3"/>
        <v>0</v>
      </c>
      <c r="K16">
        <f t="shared" si="4"/>
        <v>0</v>
      </c>
    </row>
    <row r="17" spans="1:11" ht="22.5" x14ac:dyDescent="0.2">
      <c r="A17" s="6">
        <v>12</v>
      </c>
      <c r="B17" s="10" t="s">
        <v>206</v>
      </c>
      <c r="C17" s="6" t="s">
        <v>4</v>
      </c>
      <c r="D17" s="6">
        <v>380</v>
      </c>
      <c r="E17" s="73"/>
      <c r="F17" s="58"/>
      <c r="G17" s="23">
        <f t="shared" si="0"/>
        <v>0</v>
      </c>
      <c r="H17" s="23">
        <f t="shared" si="1"/>
        <v>0</v>
      </c>
      <c r="I17" s="23">
        <f t="shared" si="2"/>
        <v>0</v>
      </c>
      <c r="J17" s="23">
        <f t="shared" si="3"/>
        <v>0</v>
      </c>
      <c r="K17">
        <f t="shared" si="4"/>
        <v>0</v>
      </c>
    </row>
    <row r="18" spans="1:11" ht="22.5" x14ac:dyDescent="0.2">
      <c r="A18" s="25">
        <v>13</v>
      </c>
      <c r="B18" s="12" t="s">
        <v>213</v>
      </c>
      <c r="C18" s="25" t="s">
        <v>172</v>
      </c>
      <c r="D18" s="25">
        <v>380</v>
      </c>
      <c r="E18" s="73"/>
      <c r="F18" s="58"/>
      <c r="G18" s="23">
        <f t="shared" si="0"/>
        <v>0</v>
      </c>
      <c r="H18" s="23">
        <f t="shared" si="1"/>
        <v>0</v>
      </c>
      <c r="I18" s="23">
        <f t="shared" si="2"/>
        <v>0</v>
      </c>
      <c r="J18" s="23">
        <f t="shared" si="3"/>
        <v>0</v>
      </c>
      <c r="K18">
        <f t="shared" si="4"/>
        <v>0</v>
      </c>
    </row>
    <row r="19" spans="1:11" ht="45" x14ac:dyDescent="0.2">
      <c r="A19" s="6">
        <v>14</v>
      </c>
      <c r="B19" s="5" t="s">
        <v>234</v>
      </c>
      <c r="C19" s="6" t="s">
        <v>4</v>
      </c>
      <c r="D19" s="6">
        <v>380</v>
      </c>
      <c r="E19" s="73"/>
      <c r="F19" s="58"/>
      <c r="G19" s="23">
        <f t="shared" si="0"/>
        <v>0</v>
      </c>
      <c r="H19" s="23">
        <f t="shared" si="1"/>
        <v>0</v>
      </c>
      <c r="I19" s="23">
        <f t="shared" si="2"/>
        <v>0</v>
      </c>
      <c r="J19" s="23">
        <f t="shared" si="3"/>
        <v>0</v>
      </c>
      <c r="K19">
        <f t="shared" si="4"/>
        <v>0</v>
      </c>
    </row>
    <row r="20" spans="1:11" x14ac:dyDescent="0.2">
      <c r="A20" s="53"/>
      <c r="B20" s="67"/>
      <c r="C20" s="53"/>
      <c r="D20" s="53"/>
      <c r="E20" s="74"/>
      <c r="F20" s="68"/>
      <c r="G20" s="69">
        <f>SUM(G9:G19)</f>
        <v>0</v>
      </c>
      <c r="H20" s="69">
        <f>SUM(H9:H19)</f>
        <v>0</v>
      </c>
      <c r="I20" s="69">
        <f>SUM(I9:I19)</f>
        <v>0</v>
      </c>
      <c r="J20" s="69">
        <f>SUM(J9:J19)</f>
        <v>0</v>
      </c>
      <c r="K20" s="69">
        <f>SUM(K9:K19)</f>
        <v>0</v>
      </c>
    </row>
    <row r="21" spans="1:11" x14ac:dyDescent="0.2">
      <c r="A21" s="86" t="s">
        <v>144</v>
      </c>
      <c r="B21" s="87"/>
      <c r="C21" s="87"/>
      <c r="D21" s="87"/>
      <c r="E21" s="88"/>
      <c r="F21" s="89"/>
      <c r="G21" s="89"/>
      <c r="H21" s="89"/>
      <c r="I21" s="89"/>
      <c r="J21" s="90"/>
    </row>
    <row r="22" spans="1:11" ht="56.25" x14ac:dyDescent="0.2">
      <c r="A22" s="2" t="s">
        <v>0</v>
      </c>
      <c r="B22" s="2" t="s">
        <v>1</v>
      </c>
      <c r="C22" s="2" t="s">
        <v>2</v>
      </c>
      <c r="D22" s="7" t="s">
        <v>139</v>
      </c>
      <c r="E22" s="72" t="s">
        <v>136</v>
      </c>
      <c r="F22" s="57" t="s">
        <v>140</v>
      </c>
      <c r="G22" s="7" t="s">
        <v>137</v>
      </c>
      <c r="H22" s="7" t="s">
        <v>138</v>
      </c>
      <c r="I22" s="7" t="s">
        <v>141</v>
      </c>
      <c r="J22" s="7" t="s">
        <v>142</v>
      </c>
    </row>
    <row r="23" spans="1:11" ht="22.5" x14ac:dyDescent="0.2">
      <c r="A23" s="34">
        <v>1</v>
      </c>
      <c r="B23" s="9" t="s">
        <v>12</v>
      </c>
      <c r="C23" s="4" t="s">
        <v>5</v>
      </c>
      <c r="D23" s="35">
        <v>200</v>
      </c>
      <c r="E23" s="81"/>
      <c r="F23" s="58"/>
      <c r="G23" s="23">
        <f t="shared" ref="G23" si="5">E23+E23*F23/100</f>
        <v>0</v>
      </c>
      <c r="H23" s="23">
        <f t="shared" ref="H23" si="6">D23*E23</f>
        <v>0</v>
      </c>
      <c r="I23" s="23">
        <f t="shared" ref="I23" si="7">D23*K23</f>
        <v>0</v>
      </c>
      <c r="J23" s="23">
        <f t="shared" ref="J23" si="8">H23+I23</f>
        <v>0</v>
      </c>
      <c r="K23">
        <f t="shared" ref="K23" si="9">E23*F23/100</f>
        <v>0</v>
      </c>
    </row>
    <row r="24" spans="1:11" ht="45" x14ac:dyDescent="0.2">
      <c r="A24" s="34">
        <v>3</v>
      </c>
      <c r="B24" s="49" t="s">
        <v>226</v>
      </c>
      <c r="C24" s="52" t="s">
        <v>4</v>
      </c>
      <c r="D24" s="55">
        <v>20</v>
      </c>
      <c r="E24" s="81"/>
      <c r="F24" s="58"/>
      <c r="G24" s="23">
        <f t="shared" ref="G24:G83" si="10">E24+E24*F24/100</f>
        <v>0</v>
      </c>
      <c r="H24" s="23">
        <f t="shared" ref="H24:H83" si="11">D24*E24</f>
        <v>0</v>
      </c>
      <c r="I24" s="23">
        <f t="shared" ref="I24:I83" si="12">D24*K24</f>
        <v>0</v>
      </c>
      <c r="J24" s="23">
        <f t="shared" ref="J24:J83" si="13">H24+I24</f>
        <v>0</v>
      </c>
      <c r="K24">
        <f t="shared" ref="K24:K83" si="14">E24*F24/100</f>
        <v>0</v>
      </c>
    </row>
    <row r="25" spans="1:11" ht="45" x14ac:dyDescent="0.2">
      <c r="A25" s="34">
        <v>4</v>
      </c>
      <c r="B25" s="3" t="s">
        <v>40</v>
      </c>
      <c r="C25" s="4" t="s">
        <v>5</v>
      </c>
      <c r="D25" s="15">
        <v>2400</v>
      </c>
      <c r="E25" s="81"/>
      <c r="F25" s="58"/>
      <c r="G25" s="23">
        <f t="shared" si="10"/>
        <v>0</v>
      </c>
      <c r="H25" s="23">
        <f t="shared" si="11"/>
        <v>0</v>
      </c>
      <c r="I25" s="23">
        <f t="shared" si="12"/>
        <v>0</v>
      </c>
      <c r="J25" s="23">
        <f t="shared" si="13"/>
        <v>0</v>
      </c>
      <c r="K25">
        <f t="shared" si="14"/>
        <v>0</v>
      </c>
    </row>
    <row r="26" spans="1:11" ht="56.25" x14ac:dyDescent="0.2">
      <c r="A26" s="34">
        <v>5</v>
      </c>
      <c r="B26" s="48" t="s">
        <v>218</v>
      </c>
      <c r="C26" s="51" t="s">
        <v>172</v>
      </c>
      <c r="D26" s="54">
        <v>380</v>
      </c>
      <c r="E26" s="81"/>
      <c r="F26" s="58"/>
      <c r="G26" s="23">
        <f t="shared" si="10"/>
        <v>0</v>
      </c>
      <c r="H26" s="23">
        <f t="shared" si="11"/>
        <v>0</v>
      </c>
      <c r="I26" s="23">
        <f t="shared" si="12"/>
        <v>0</v>
      </c>
      <c r="J26" s="23">
        <f t="shared" si="13"/>
        <v>0</v>
      </c>
      <c r="K26">
        <f t="shared" si="14"/>
        <v>0</v>
      </c>
    </row>
    <row r="27" spans="1:11" ht="67.5" x14ac:dyDescent="0.2">
      <c r="A27" s="34">
        <v>6</v>
      </c>
      <c r="B27" s="3" t="s">
        <v>200</v>
      </c>
      <c r="C27" s="4" t="s">
        <v>185</v>
      </c>
      <c r="D27" s="15">
        <v>30</v>
      </c>
      <c r="E27" s="81"/>
      <c r="F27" s="58"/>
      <c r="G27" s="23">
        <f t="shared" si="10"/>
        <v>0</v>
      </c>
      <c r="H27" s="23">
        <f t="shared" si="11"/>
        <v>0</v>
      </c>
      <c r="I27" s="23">
        <f t="shared" si="12"/>
        <v>0</v>
      </c>
      <c r="J27" s="23">
        <f t="shared" si="13"/>
        <v>0</v>
      </c>
      <c r="K27">
        <f t="shared" si="14"/>
        <v>0</v>
      </c>
    </row>
    <row r="28" spans="1:11" ht="33.75" x14ac:dyDescent="0.2">
      <c r="A28" s="34">
        <v>7</v>
      </c>
      <c r="B28" s="3" t="s">
        <v>113</v>
      </c>
      <c r="C28" s="4" t="s">
        <v>4</v>
      </c>
      <c r="D28" s="15">
        <v>80</v>
      </c>
      <c r="E28" s="81"/>
      <c r="F28" s="58"/>
      <c r="G28" s="23">
        <f t="shared" si="10"/>
        <v>0</v>
      </c>
      <c r="H28" s="23">
        <f t="shared" si="11"/>
        <v>0</v>
      </c>
      <c r="I28" s="23">
        <f t="shared" si="12"/>
        <v>0</v>
      </c>
      <c r="J28" s="23">
        <f t="shared" si="13"/>
        <v>0</v>
      </c>
      <c r="K28">
        <f t="shared" si="14"/>
        <v>0</v>
      </c>
    </row>
    <row r="29" spans="1:11" ht="33.75" x14ac:dyDescent="0.2">
      <c r="A29" s="34">
        <v>8</v>
      </c>
      <c r="B29" s="3" t="s">
        <v>39</v>
      </c>
      <c r="C29" s="4" t="s">
        <v>5</v>
      </c>
      <c r="D29" s="15">
        <v>250</v>
      </c>
      <c r="E29" s="81"/>
      <c r="F29" s="58"/>
      <c r="G29" s="23">
        <f t="shared" si="10"/>
        <v>0</v>
      </c>
      <c r="H29" s="23">
        <f t="shared" si="11"/>
        <v>0</v>
      </c>
      <c r="I29" s="23">
        <f t="shared" si="12"/>
        <v>0</v>
      </c>
      <c r="J29" s="23">
        <f t="shared" si="13"/>
        <v>0</v>
      </c>
      <c r="K29">
        <f t="shared" si="14"/>
        <v>0</v>
      </c>
    </row>
    <row r="30" spans="1:11" ht="67.5" x14ac:dyDescent="0.2">
      <c r="A30" s="34">
        <v>9</v>
      </c>
      <c r="B30" s="48" t="s">
        <v>215</v>
      </c>
      <c r="C30" s="51" t="s">
        <v>172</v>
      </c>
      <c r="D30" s="54">
        <v>74</v>
      </c>
      <c r="E30" s="81"/>
      <c r="F30" s="58"/>
      <c r="G30" s="23">
        <f t="shared" si="10"/>
        <v>0</v>
      </c>
      <c r="H30" s="23">
        <f t="shared" si="11"/>
        <v>0</v>
      </c>
      <c r="I30" s="23">
        <f t="shared" si="12"/>
        <v>0</v>
      </c>
      <c r="J30" s="23">
        <f t="shared" si="13"/>
        <v>0</v>
      </c>
      <c r="K30">
        <f t="shared" si="14"/>
        <v>0</v>
      </c>
    </row>
    <row r="31" spans="1:11" ht="78.75" x14ac:dyDescent="0.2">
      <c r="A31" s="34">
        <v>10</v>
      </c>
      <c r="B31" s="50" t="s">
        <v>211</v>
      </c>
      <c r="C31" s="51" t="s">
        <v>4</v>
      </c>
      <c r="D31" s="54">
        <v>50</v>
      </c>
      <c r="E31" s="81"/>
      <c r="F31" s="58"/>
      <c r="G31" s="23">
        <f t="shared" si="10"/>
        <v>0</v>
      </c>
      <c r="H31" s="23">
        <f t="shared" si="11"/>
        <v>0</v>
      </c>
      <c r="I31" s="23">
        <f t="shared" si="12"/>
        <v>0</v>
      </c>
      <c r="J31" s="23">
        <f t="shared" si="13"/>
        <v>0</v>
      </c>
      <c r="K31">
        <f t="shared" si="14"/>
        <v>0</v>
      </c>
    </row>
    <row r="32" spans="1:11" ht="33.75" x14ac:dyDescent="0.2">
      <c r="A32" s="36">
        <v>11</v>
      </c>
      <c r="B32" s="17" t="s">
        <v>235</v>
      </c>
      <c r="C32" s="18" t="s">
        <v>5</v>
      </c>
      <c r="D32" s="19">
        <f>400+50</f>
        <v>450</v>
      </c>
      <c r="E32" s="82"/>
      <c r="F32" s="59"/>
      <c r="G32" s="23">
        <f t="shared" si="10"/>
        <v>0</v>
      </c>
      <c r="H32" s="23">
        <f t="shared" si="11"/>
        <v>0</v>
      </c>
      <c r="I32" s="23">
        <f t="shared" si="12"/>
        <v>0</v>
      </c>
      <c r="J32" s="23">
        <f t="shared" si="13"/>
        <v>0</v>
      </c>
      <c r="K32">
        <f t="shared" si="14"/>
        <v>0</v>
      </c>
    </row>
    <row r="33" spans="1:11" ht="22.5" x14ac:dyDescent="0.2">
      <c r="A33" s="37">
        <v>12</v>
      </c>
      <c r="B33" s="5" t="s">
        <v>66</v>
      </c>
      <c r="C33" s="6" t="s">
        <v>5</v>
      </c>
      <c r="D33" s="6">
        <v>600</v>
      </c>
      <c r="E33" s="81"/>
      <c r="F33" s="58"/>
      <c r="G33" s="23">
        <f t="shared" si="10"/>
        <v>0</v>
      </c>
      <c r="H33" s="23">
        <f t="shared" si="11"/>
        <v>0</v>
      </c>
      <c r="I33" s="23">
        <f t="shared" si="12"/>
        <v>0</v>
      </c>
      <c r="J33" s="23">
        <f t="shared" si="13"/>
        <v>0</v>
      </c>
      <c r="K33">
        <f t="shared" si="14"/>
        <v>0</v>
      </c>
    </row>
    <row r="34" spans="1:11" ht="22.5" x14ac:dyDescent="0.2">
      <c r="A34" s="37">
        <v>13</v>
      </c>
      <c r="B34" s="5" t="s">
        <v>155</v>
      </c>
      <c r="C34" s="6" t="s">
        <v>5</v>
      </c>
      <c r="D34" s="6">
        <v>20</v>
      </c>
      <c r="E34" s="81"/>
      <c r="F34" s="58"/>
      <c r="G34" s="23">
        <f t="shared" si="10"/>
        <v>0</v>
      </c>
      <c r="H34" s="23">
        <f t="shared" si="11"/>
        <v>0</v>
      </c>
      <c r="I34" s="23">
        <f t="shared" si="12"/>
        <v>0</v>
      </c>
      <c r="J34" s="23">
        <f t="shared" si="13"/>
        <v>0</v>
      </c>
      <c r="K34">
        <f t="shared" si="14"/>
        <v>0</v>
      </c>
    </row>
    <row r="35" spans="1:11" ht="33.75" x14ac:dyDescent="0.2">
      <c r="A35" s="38">
        <v>14</v>
      </c>
      <c r="B35" s="20" t="s">
        <v>101</v>
      </c>
      <c r="C35" s="39" t="s">
        <v>4</v>
      </c>
      <c r="D35" s="40">
        <v>1080</v>
      </c>
      <c r="E35" s="83"/>
      <c r="F35" s="60"/>
      <c r="G35" s="23">
        <f t="shared" si="10"/>
        <v>0</v>
      </c>
      <c r="H35" s="23">
        <f t="shared" si="11"/>
        <v>0</v>
      </c>
      <c r="I35" s="23">
        <f t="shared" si="12"/>
        <v>0</v>
      </c>
      <c r="J35" s="23">
        <f t="shared" si="13"/>
        <v>0</v>
      </c>
      <c r="K35">
        <f t="shared" si="14"/>
        <v>0</v>
      </c>
    </row>
    <row r="36" spans="1:11" ht="33.75" x14ac:dyDescent="0.2">
      <c r="A36" s="34">
        <v>15</v>
      </c>
      <c r="B36" s="3" t="s">
        <v>183</v>
      </c>
      <c r="C36" s="4" t="s">
        <v>4</v>
      </c>
      <c r="D36" s="15">
        <v>1080</v>
      </c>
      <c r="E36" s="81"/>
      <c r="F36" s="58"/>
      <c r="G36" s="23">
        <f t="shared" si="10"/>
        <v>0</v>
      </c>
      <c r="H36" s="23">
        <f t="shared" si="11"/>
        <v>0</v>
      </c>
      <c r="I36" s="23">
        <f t="shared" si="12"/>
        <v>0</v>
      </c>
      <c r="J36" s="23">
        <f t="shared" si="13"/>
        <v>0</v>
      </c>
      <c r="K36">
        <f t="shared" si="14"/>
        <v>0</v>
      </c>
    </row>
    <row r="37" spans="1:11" x14ac:dyDescent="0.2">
      <c r="A37" s="34">
        <v>16</v>
      </c>
      <c r="B37" s="3" t="s">
        <v>236</v>
      </c>
      <c r="C37" s="4" t="s">
        <v>4</v>
      </c>
      <c r="D37" s="15">
        <f>20</f>
        <v>20</v>
      </c>
      <c r="E37" s="81"/>
      <c r="F37" s="58"/>
      <c r="G37" s="23">
        <f t="shared" si="10"/>
        <v>0</v>
      </c>
      <c r="H37" s="23">
        <f t="shared" si="11"/>
        <v>0</v>
      </c>
      <c r="I37" s="23">
        <f t="shared" si="12"/>
        <v>0</v>
      </c>
      <c r="J37" s="23">
        <f t="shared" si="13"/>
        <v>0</v>
      </c>
      <c r="K37">
        <f t="shared" si="14"/>
        <v>0</v>
      </c>
    </row>
    <row r="38" spans="1:11" ht="45" x14ac:dyDescent="0.2">
      <c r="A38" s="34">
        <v>17</v>
      </c>
      <c r="B38" s="3" t="s">
        <v>65</v>
      </c>
      <c r="C38" s="4" t="s">
        <v>5</v>
      </c>
      <c r="D38" s="15">
        <f>5</f>
        <v>5</v>
      </c>
      <c r="E38" s="81"/>
      <c r="F38" s="58"/>
      <c r="G38" s="23">
        <f t="shared" si="10"/>
        <v>0</v>
      </c>
      <c r="H38" s="23">
        <f t="shared" si="11"/>
        <v>0</v>
      </c>
      <c r="I38" s="23">
        <f t="shared" si="12"/>
        <v>0</v>
      </c>
      <c r="J38" s="23">
        <f t="shared" si="13"/>
        <v>0</v>
      </c>
      <c r="K38">
        <f t="shared" si="14"/>
        <v>0</v>
      </c>
    </row>
    <row r="39" spans="1:11" ht="22.5" x14ac:dyDescent="0.2">
      <c r="A39" s="34">
        <v>18</v>
      </c>
      <c r="B39" s="3" t="s">
        <v>237</v>
      </c>
      <c r="C39" s="4" t="s">
        <v>5</v>
      </c>
      <c r="D39" s="15">
        <v>150</v>
      </c>
      <c r="E39" s="81"/>
      <c r="F39" s="58"/>
      <c r="G39" s="23">
        <f t="shared" si="10"/>
        <v>0</v>
      </c>
      <c r="H39" s="23">
        <f t="shared" si="11"/>
        <v>0</v>
      </c>
      <c r="I39" s="23">
        <f t="shared" si="12"/>
        <v>0</v>
      </c>
      <c r="J39" s="23">
        <f t="shared" si="13"/>
        <v>0</v>
      </c>
      <c r="K39">
        <f t="shared" si="14"/>
        <v>0</v>
      </c>
    </row>
    <row r="40" spans="1:11" ht="45" x14ac:dyDescent="0.2">
      <c r="A40" s="34">
        <v>19</v>
      </c>
      <c r="B40" s="3" t="s">
        <v>13</v>
      </c>
      <c r="C40" s="4" t="s">
        <v>4</v>
      </c>
      <c r="D40" s="15">
        <v>400</v>
      </c>
      <c r="E40" s="81"/>
      <c r="F40" s="58"/>
      <c r="G40" s="23">
        <f t="shared" si="10"/>
        <v>0</v>
      </c>
      <c r="H40" s="23">
        <f t="shared" si="11"/>
        <v>0</v>
      </c>
      <c r="I40" s="23">
        <f t="shared" si="12"/>
        <v>0</v>
      </c>
      <c r="J40" s="23">
        <f t="shared" si="13"/>
        <v>0</v>
      </c>
      <c r="K40">
        <f t="shared" si="14"/>
        <v>0</v>
      </c>
    </row>
    <row r="41" spans="1:11" ht="33.75" x14ac:dyDescent="0.2">
      <c r="A41" s="34">
        <v>20</v>
      </c>
      <c r="B41" s="3" t="s">
        <v>71</v>
      </c>
      <c r="C41" s="4" t="s">
        <v>5</v>
      </c>
      <c r="D41" s="15">
        <v>5</v>
      </c>
      <c r="E41" s="81"/>
      <c r="F41" s="58"/>
      <c r="G41" s="23">
        <f t="shared" si="10"/>
        <v>0</v>
      </c>
      <c r="H41" s="23">
        <f t="shared" si="11"/>
        <v>0</v>
      </c>
      <c r="I41" s="23">
        <f t="shared" si="12"/>
        <v>0</v>
      </c>
      <c r="J41" s="23">
        <f t="shared" si="13"/>
        <v>0</v>
      </c>
      <c r="K41">
        <f t="shared" si="14"/>
        <v>0</v>
      </c>
    </row>
    <row r="42" spans="1:11" ht="33.75" x14ac:dyDescent="0.2">
      <c r="A42" s="34">
        <v>21</v>
      </c>
      <c r="B42" s="3" t="s">
        <v>32</v>
      </c>
      <c r="C42" s="4" t="s">
        <v>4</v>
      </c>
      <c r="D42" s="15">
        <v>180</v>
      </c>
      <c r="E42" s="81"/>
      <c r="F42" s="58"/>
      <c r="G42" s="23">
        <f t="shared" si="10"/>
        <v>0</v>
      </c>
      <c r="H42" s="23">
        <f t="shared" si="11"/>
        <v>0</v>
      </c>
      <c r="I42" s="23">
        <f t="shared" si="12"/>
        <v>0</v>
      </c>
      <c r="J42" s="23">
        <f t="shared" si="13"/>
        <v>0</v>
      </c>
      <c r="K42">
        <f t="shared" si="14"/>
        <v>0</v>
      </c>
    </row>
    <row r="43" spans="1:11" ht="45" x14ac:dyDescent="0.2">
      <c r="A43" s="34">
        <v>22</v>
      </c>
      <c r="B43" s="3" t="s">
        <v>238</v>
      </c>
      <c r="C43" s="4" t="s">
        <v>5</v>
      </c>
      <c r="D43" s="15">
        <v>15</v>
      </c>
      <c r="E43" s="81"/>
      <c r="F43" s="58"/>
      <c r="G43" s="23">
        <f t="shared" si="10"/>
        <v>0</v>
      </c>
      <c r="H43" s="23">
        <f t="shared" si="11"/>
        <v>0</v>
      </c>
      <c r="I43" s="23">
        <f t="shared" si="12"/>
        <v>0</v>
      </c>
      <c r="J43" s="23">
        <f t="shared" si="13"/>
        <v>0</v>
      </c>
      <c r="K43">
        <f t="shared" si="14"/>
        <v>0</v>
      </c>
    </row>
    <row r="44" spans="1:11" ht="33.75" x14ac:dyDescent="0.2">
      <c r="A44" s="34">
        <v>23</v>
      </c>
      <c r="B44" s="3" t="s">
        <v>76</v>
      </c>
      <c r="C44" s="4" t="s">
        <v>4</v>
      </c>
      <c r="D44" s="15">
        <v>30</v>
      </c>
      <c r="E44" s="81"/>
      <c r="F44" s="58"/>
      <c r="G44" s="23">
        <f t="shared" si="10"/>
        <v>0</v>
      </c>
      <c r="H44" s="23">
        <f t="shared" si="11"/>
        <v>0</v>
      </c>
      <c r="I44" s="23">
        <f t="shared" si="12"/>
        <v>0</v>
      </c>
      <c r="J44" s="23">
        <f t="shared" si="13"/>
        <v>0</v>
      </c>
      <c r="K44">
        <f t="shared" si="14"/>
        <v>0</v>
      </c>
    </row>
    <row r="45" spans="1:11" ht="33.75" x14ac:dyDescent="0.2">
      <c r="A45" s="34">
        <v>24</v>
      </c>
      <c r="B45" s="49" t="s">
        <v>225</v>
      </c>
      <c r="C45" s="52" t="s">
        <v>4</v>
      </c>
      <c r="D45" s="55">
        <v>30</v>
      </c>
      <c r="E45" s="81"/>
      <c r="F45" s="58"/>
      <c r="G45" s="23">
        <f t="shared" si="10"/>
        <v>0</v>
      </c>
      <c r="H45" s="23">
        <f t="shared" si="11"/>
        <v>0</v>
      </c>
      <c r="I45" s="23">
        <f t="shared" si="12"/>
        <v>0</v>
      </c>
      <c r="J45" s="23">
        <f t="shared" si="13"/>
        <v>0</v>
      </c>
      <c r="K45">
        <f t="shared" si="14"/>
        <v>0</v>
      </c>
    </row>
    <row r="46" spans="1:11" ht="22.5" x14ac:dyDescent="0.2">
      <c r="A46" s="34">
        <v>25</v>
      </c>
      <c r="B46" s="3" t="s">
        <v>170</v>
      </c>
      <c r="C46" s="4" t="s">
        <v>171</v>
      </c>
      <c r="D46" s="15">
        <f>5</f>
        <v>5</v>
      </c>
      <c r="E46" s="81"/>
      <c r="F46" s="58"/>
      <c r="G46" s="23">
        <f t="shared" si="10"/>
        <v>0</v>
      </c>
      <c r="H46" s="23">
        <f t="shared" si="11"/>
        <v>0</v>
      </c>
      <c r="I46" s="23">
        <f t="shared" si="12"/>
        <v>0</v>
      </c>
      <c r="J46" s="23">
        <f t="shared" si="13"/>
        <v>0</v>
      </c>
      <c r="K46">
        <f t="shared" si="14"/>
        <v>0</v>
      </c>
    </row>
    <row r="47" spans="1:11" ht="22.5" x14ac:dyDescent="0.2">
      <c r="A47" s="34">
        <v>26</v>
      </c>
      <c r="B47" s="3" t="s">
        <v>166</v>
      </c>
      <c r="C47" s="4" t="s">
        <v>5</v>
      </c>
      <c r="D47" s="15">
        <f>50</f>
        <v>50</v>
      </c>
      <c r="E47" s="81"/>
      <c r="F47" s="58"/>
      <c r="G47" s="23">
        <f t="shared" si="10"/>
        <v>0</v>
      </c>
      <c r="H47" s="23">
        <f t="shared" si="11"/>
        <v>0</v>
      </c>
      <c r="I47" s="23">
        <f t="shared" si="12"/>
        <v>0</v>
      </c>
      <c r="J47" s="23">
        <f t="shared" si="13"/>
        <v>0</v>
      </c>
      <c r="K47">
        <f t="shared" si="14"/>
        <v>0</v>
      </c>
    </row>
    <row r="48" spans="1:11" x14ac:dyDescent="0.2">
      <c r="A48" s="34">
        <v>27</v>
      </c>
      <c r="B48" s="3" t="s">
        <v>14</v>
      </c>
      <c r="C48" s="4" t="s">
        <v>5</v>
      </c>
      <c r="D48" s="15">
        <v>15</v>
      </c>
      <c r="E48" s="81"/>
      <c r="F48" s="58"/>
      <c r="G48" s="23">
        <f t="shared" si="10"/>
        <v>0</v>
      </c>
      <c r="H48" s="23">
        <f t="shared" si="11"/>
        <v>0</v>
      </c>
      <c r="I48" s="23">
        <f t="shared" si="12"/>
        <v>0</v>
      </c>
      <c r="J48" s="23">
        <f t="shared" si="13"/>
        <v>0</v>
      </c>
      <c r="K48">
        <f t="shared" si="14"/>
        <v>0</v>
      </c>
    </row>
    <row r="49" spans="1:11" ht="90" x14ac:dyDescent="0.2">
      <c r="A49" s="34">
        <v>29</v>
      </c>
      <c r="B49" s="3" t="s">
        <v>239</v>
      </c>
      <c r="C49" s="4" t="s">
        <v>5</v>
      </c>
      <c r="D49" s="15">
        <v>500</v>
      </c>
      <c r="E49" s="81"/>
      <c r="F49" s="58"/>
      <c r="G49" s="23">
        <f t="shared" si="10"/>
        <v>0</v>
      </c>
      <c r="H49" s="23">
        <f t="shared" si="11"/>
        <v>0</v>
      </c>
      <c r="I49" s="23">
        <f t="shared" si="12"/>
        <v>0</v>
      </c>
      <c r="J49" s="23">
        <f t="shared" si="13"/>
        <v>0</v>
      </c>
      <c r="K49">
        <f t="shared" si="14"/>
        <v>0</v>
      </c>
    </row>
    <row r="50" spans="1:11" ht="45" x14ac:dyDescent="0.2">
      <c r="A50" s="34">
        <v>30</v>
      </c>
      <c r="B50" s="3" t="s">
        <v>278</v>
      </c>
      <c r="C50" s="4" t="s">
        <v>4</v>
      </c>
      <c r="D50" s="15">
        <v>30</v>
      </c>
      <c r="E50" s="81"/>
      <c r="F50" s="58"/>
      <c r="G50" s="23">
        <f t="shared" si="10"/>
        <v>0</v>
      </c>
      <c r="H50" s="23">
        <f t="shared" si="11"/>
        <v>0</v>
      </c>
      <c r="I50" s="23">
        <f t="shared" si="12"/>
        <v>0</v>
      </c>
      <c r="J50" s="23">
        <f t="shared" si="13"/>
        <v>0</v>
      </c>
      <c r="K50">
        <f t="shared" si="14"/>
        <v>0</v>
      </c>
    </row>
    <row r="51" spans="1:11" ht="45" x14ac:dyDescent="0.2">
      <c r="A51" s="34">
        <v>31</v>
      </c>
      <c r="B51" s="3" t="s">
        <v>277</v>
      </c>
      <c r="C51" s="4" t="s">
        <v>4</v>
      </c>
      <c r="D51" s="15">
        <v>30</v>
      </c>
      <c r="E51" s="81"/>
      <c r="F51" s="58"/>
      <c r="G51" s="23">
        <f t="shared" si="10"/>
        <v>0</v>
      </c>
      <c r="H51" s="23">
        <f t="shared" si="11"/>
        <v>0</v>
      </c>
      <c r="I51" s="23">
        <f t="shared" si="12"/>
        <v>0</v>
      </c>
      <c r="J51" s="23">
        <f t="shared" si="13"/>
        <v>0</v>
      </c>
      <c r="K51">
        <f t="shared" si="14"/>
        <v>0</v>
      </c>
    </row>
    <row r="52" spans="1:11" ht="78.75" x14ac:dyDescent="0.2">
      <c r="A52" s="34">
        <v>32</v>
      </c>
      <c r="B52" s="3" t="s">
        <v>240</v>
      </c>
      <c r="C52" s="4" t="s">
        <v>5</v>
      </c>
      <c r="D52" s="15">
        <f>200</f>
        <v>200</v>
      </c>
      <c r="E52" s="81"/>
      <c r="F52" s="58"/>
      <c r="G52" s="23">
        <f t="shared" si="10"/>
        <v>0</v>
      </c>
      <c r="H52" s="23">
        <f t="shared" si="11"/>
        <v>0</v>
      </c>
      <c r="I52" s="23">
        <f t="shared" si="12"/>
        <v>0</v>
      </c>
      <c r="J52" s="23">
        <f t="shared" si="13"/>
        <v>0</v>
      </c>
      <c r="K52">
        <f t="shared" si="14"/>
        <v>0</v>
      </c>
    </row>
    <row r="53" spans="1:11" ht="78.75" x14ac:dyDescent="0.2">
      <c r="A53" s="34">
        <v>33</v>
      </c>
      <c r="B53" s="3" t="s">
        <v>110</v>
      </c>
      <c r="C53" s="4" t="s">
        <v>5</v>
      </c>
      <c r="D53" s="15">
        <v>900</v>
      </c>
      <c r="E53" s="81"/>
      <c r="F53" s="58"/>
      <c r="G53" s="23">
        <f t="shared" si="10"/>
        <v>0</v>
      </c>
      <c r="H53" s="23">
        <f t="shared" si="11"/>
        <v>0</v>
      </c>
      <c r="I53" s="23">
        <f t="shared" si="12"/>
        <v>0</v>
      </c>
      <c r="J53" s="23">
        <f t="shared" si="13"/>
        <v>0</v>
      </c>
      <c r="K53">
        <f t="shared" si="14"/>
        <v>0</v>
      </c>
    </row>
    <row r="54" spans="1:11" ht="78.75" x14ac:dyDescent="0.2">
      <c r="A54" s="34">
        <v>34</v>
      </c>
      <c r="B54" s="3" t="s">
        <v>72</v>
      </c>
      <c r="C54" s="4" t="s">
        <v>5</v>
      </c>
      <c r="D54" s="15">
        <v>900</v>
      </c>
      <c r="E54" s="81"/>
      <c r="F54" s="58"/>
      <c r="G54" s="23">
        <f t="shared" si="10"/>
        <v>0</v>
      </c>
      <c r="H54" s="23">
        <f t="shared" si="11"/>
        <v>0</v>
      </c>
      <c r="I54" s="23">
        <f t="shared" si="12"/>
        <v>0</v>
      </c>
      <c r="J54" s="23">
        <f t="shared" si="13"/>
        <v>0</v>
      </c>
      <c r="K54">
        <f t="shared" si="14"/>
        <v>0</v>
      </c>
    </row>
    <row r="55" spans="1:11" ht="56.25" x14ac:dyDescent="0.2">
      <c r="A55" s="34">
        <v>35</v>
      </c>
      <c r="B55" s="8" t="s">
        <v>168</v>
      </c>
      <c r="C55" s="4" t="s">
        <v>4</v>
      </c>
      <c r="D55" s="15">
        <v>700</v>
      </c>
      <c r="E55" s="81"/>
      <c r="F55" s="58"/>
      <c r="G55" s="23">
        <f t="shared" si="10"/>
        <v>0</v>
      </c>
      <c r="H55" s="23">
        <f t="shared" si="11"/>
        <v>0</v>
      </c>
      <c r="I55" s="23">
        <f t="shared" si="12"/>
        <v>0</v>
      </c>
      <c r="J55" s="23">
        <f t="shared" si="13"/>
        <v>0</v>
      </c>
      <c r="K55">
        <f t="shared" si="14"/>
        <v>0</v>
      </c>
    </row>
    <row r="56" spans="1:11" ht="33.75" x14ac:dyDescent="0.2">
      <c r="A56" s="34">
        <v>36</v>
      </c>
      <c r="B56" s="3" t="s">
        <v>167</v>
      </c>
      <c r="C56" s="4" t="s">
        <v>4</v>
      </c>
      <c r="D56" s="15">
        <v>40</v>
      </c>
      <c r="E56" s="81"/>
      <c r="F56" s="58"/>
      <c r="G56" s="23">
        <f t="shared" si="10"/>
        <v>0</v>
      </c>
      <c r="H56" s="23">
        <f t="shared" si="11"/>
        <v>0</v>
      </c>
      <c r="I56" s="23">
        <f t="shared" si="12"/>
        <v>0</v>
      </c>
      <c r="J56" s="23">
        <f t="shared" si="13"/>
        <v>0</v>
      </c>
      <c r="K56">
        <f t="shared" si="14"/>
        <v>0</v>
      </c>
    </row>
    <row r="57" spans="1:11" x14ac:dyDescent="0.2">
      <c r="A57" s="34">
        <v>37</v>
      </c>
      <c r="B57" s="8" t="s">
        <v>169</v>
      </c>
      <c r="C57" s="4" t="s">
        <v>5</v>
      </c>
      <c r="D57" s="15">
        <v>15</v>
      </c>
      <c r="E57" s="81"/>
      <c r="F57" s="58"/>
      <c r="G57" s="23">
        <f t="shared" si="10"/>
        <v>0</v>
      </c>
      <c r="H57" s="23">
        <f t="shared" si="11"/>
        <v>0</v>
      </c>
      <c r="I57" s="23">
        <f t="shared" si="12"/>
        <v>0</v>
      </c>
      <c r="J57" s="23">
        <f t="shared" si="13"/>
        <v>0</v>
      </c>
      <c r="K57">
        <f t="shared" si="14"/>
        <v>0</v>
      </c>
    </row>
    <row r="58" spans="1:11" ht="90" x14ac:dyDescent="0.2">
      <c r="A58" s="34">
        <v>38</v>
      </c>
      <c r="B58" s="3" t="s">
        <v>109</v>
      </c>
      <c r="C58" s="4" t="s">
        <v>5</v>
      </c>
      <c r="D58" s="15">
        <v>160</v>
      </c>
      <c r="E58" s="81"/>
      <c r="F58" s="58"/>
      <c r="G58" s="23">
        <f t="shared" si="10"/>
        <v>0</v>
      </c>
      <c r="H58" s="23">
        <f t="shared" si="11"/>
        <v>0</v>
      </c>
      <c r="I58" s="23">
        <f t="shared" si="12"/>
        <v>0</v>
      </c>
      <c r="J58" s="23">
        <f t="shared" si="13"/>
        <v>0</v>
      </c>
      <c r="K58">
        <f t="shared" si="14"/>
        <v>0</v>
      </c>
    </row>
    <row r="59" spans="1:11" ht="90" x14ac:dyDescent="0.2">
      <c r="A59" s="34">
        <v>39</v>
      </c>
      <c r="B59" s="3" t="s">
        <v>241</v>
      </c>
      <c r="C59" s="4" t="s">
        <v>5</v>
      </c>
      <c r="D59" s="15">
        <f>150</f>
        <v>150</v>
      </c>
      <c r="E59" s="81"/>
      <c r="F59" s="58"/>
      <c r="G59" s="23">
        <f t="shared" si="10"/>
        <v>0</v>
      </c>
      <c r="H59" s="23">
        <f t="shared" si="11"/>
        <v>0</v>
      </c>
      <c r="I59" s="23">
        <f t="shared" si="12"/>
        <v>0</v>
      </c>
      <c r="J59" s="23">
        <f t="shared" si="13"/>
        <v>0</v>
      </c>
      <c r="K59">
        <f t="shared" si="14"/>
        <v>0</v>
      </c>
    </row>
    <row r="60" spans="1:11" ht="45" x14ac:dyDescent="0.2">
      <c r="A60" s="34">
        <v>40</v>
      </c>
      <c r="B60" s="3" t="s">
        <v>77</v>
      </c>
      <c r="C60" s="4" t="s">
        <v>5</v>
      </c>
      <c r="D60" s="15">
        <v>700</v>
      </c>
      <c r="E60" s="81"/>
      <c r="F60" s="58"/>
      <c r="G60" s="23">
        <f t="shared" si="10"/>
        <v>0</v>
      </c>
      <c r="H60" s="23">
        <f t="shared" si="11"/>
        <v>0</v>
      </c>
      <c r="I60" s="23">
        <f t="shared" si="12"/>
        <v>0</v>
      </c>
      <c r="J60" s="23">
        <f t="shared" si="13"/>
        <v>0</v>
      </c>
      <c r="K60">
        <f t="shared" si="14"/>
        <v>0</v>
      </c>
    </row>
    <row r="61" spans="1:11" ht="101.25" x14ac:dyDescent="0.2">
      <c r="A61" s="34">
        <v>41</v>
      </c>
      <c r="B61" s="3" t="s">
        <v>148</v>
      </c>
      <c r="C61" s="4" t="s">
        <v>4</v>
      </c>
      <c r="D61" s="15">
        <v>70</v>
      </c>
      <c r="E61" s="81"/>
      <c r="F61" s="58"/>
      <c r="G61" s="23">
        <f t="shared" si="10"/>
        <v>0</v>
      </c>
      <c r="H61" s="23">
        <f t="shared" si="11"/>
        <v>0</v>
      </c>
      <c r="I61" s="23">
        <f t="shared" si="12"/>
        <v>0</v>
      </c>
      <c r="J61" s="23">
        <f t="shared" si="13"/>
        <v>0</v>
      </c>
      <c r="K61">
        <f t="shared" si="14"/>
        <v>0</v>
      </c>
    </row>
    <row r="62" spans="1:11" ht="78.75" x14ac:dyDescent="0.2">
      <c r="A62" s="34">
        <v>42</v>
      </c>
      <c r="B62" s="3" t="s">
        <v>15</v>
      </c>
      <c r="C62" s="4" t="s">
        <v>4</v>
      </c>
      <c r="D62" s="15">
        <v>310</v>
      </c>
      <c r="E62" s="81"/>
      <c r="F62" s="58"/>
      <c r="G62" s="23">
        <f t="shared" si="10"/>
        <v>0</v>
      </c>
      <c r="H62" s="23">
        <f t="shared" si="11"/>
        <v>0</v>
      </c>
      <c r="I62" s="23">
        <f t="shared" si="12"/>
        <v>0</v>
      </c>
      <c r="J62" s="23">
        <f t="shared" si="13"/>
        <v>0</v>
      </c>
      <c r="K62">
        <f t="shared" si="14"/>
        <v>0</v>
      </c>
    </row>
    <row r="63" spans="1:11" ht="45" x14ac:dyDescent="0.2">
      <c r="A63" s="34">
        <v>44</v>
      </c>
      <c r="B63" s="48" t="s">
        <v>280</v>
      </c>
      <c r="C63" s="51" t="s">
        <v>172</v>
      </c>
      <c r="D63" s="54">
        <v>40</v>
      </c>
      <c r="E63" s="81"/>
      <c r="F63" s="58"/>
      <c r="G63" s="23">
        <f t="shared" si="10"/>
        <v>0</v>
      </c>
      <c r="H63" s="23">
        <f t="shared" si="11"/>
        <v>0</v>
      </c>
      <c r="I63" s="23">
        <f t="shared" si="12"/>
        <v>0</v>
      </c>
      <c r="J63" s="23">
        <f t="shared" si="13"/>
        <v>0</v>
      </c>
      <c r="K63">
        <f t="shared" si="14"/>
        <v>0</v>
      </c>
    </row>
    <row r="64" spans="1:11" ht="22.5" x14ac:dyDescent="0.2">
      <c r="A64" s="34">
        <v>45</v>
      </c>
      <c r="B64" s="3" t="s">
        <v>68</v>
      </c>
      <c r="C64" s="4" t="s">
        <v>5</v>
      </c>
      <c r="D64" s="15">
        <f>150</f>
        <v>150</v>
      </c>
      <c r="E64" s="81"/>
      <c r="F64" s="58"/>
      <c r="G64" s="23">
        <f t="shared" si="10"/>
        <v>0</v>
      </c>
      <c r="H64" s="23">
        <f t="shared" si="11"/>
        <v>0</v>
      </c>
      <c r="I64" s="23">
        <f t="shared" si="12"/>
        <v>0</v>
      </c>
      <c r="J64" s="23">
        <f t="shared" si="13"/>
        <v>0</v>
      </c>
      <c r="K64">
        <f t="shared" si="14"/>
        <v>0</v>
      </c>
    </row>
    <row r="65" spans="1:11" ht="45" x14ac:dyDescent="0.2">
      <c r="A65" s="34">
        <v>46</v>
      </c>
      <c r="B65" s="3" t="s">
        <v>242</v>
      </c>
      <c r="C65" s="4" t="s">
        <v>4</v>
      </c>
      <c r="D65" s="15">
        <v>580</v>
      </c>
      <c r="E65" s="81"/>
      <c r="F65" s="58"/>
      <c r="G65" s="23">
        <f t="shared" si="10"/>
        <v>0</v>
      </c>
      <c r="H65" s="23">
        <f t="shared" si="11"/>
        <v>0</v>
      </c>
      <c r="I65" s="23">
        <f t="shared" si="12"/>
        <v>0</v>
      </c>
      <c r="J65" s="23">
        <f t="shared" si="13"/>
        <v>0</v>
      </c>
      <c r="K65">
        <f t="shared" si="14"/>
        <v>0</v>
      </c>
    </row>
    <row r="66" spans="1:11" ht="33.75" x14ac:dyDescent="0.2">
      <c r="A66" s="34">
        <v>47</v>
      </c>
      <c r="B66" s="3" t="s">
        <v>243</v>
      </c>
      <c r="C66" s="4" t="s">
        <v>4</v>
      </c>
      <c r="D66" s="15">
        <v>150</v>
      </c>
      <c r="E66" s="81"/>
      <c r="F66" s="58"/>
      <c r="G66" s="23">
        <f t="shared" si="10"/>
        <v>0</v>
      </c>
      <c r="H66" s="23">
        <f t="shared" si="11"/>
        <v>0</v>
      </c>
      <c r="I66" s="23">
        <f t="shared" si="12"/>
        <v>0</v>
      </c>
      <c r="J66" s="23">
        <f t="shared" si="13"/>
        <v>0</v>
      </c>
      <c r="K66">
        <f t="shared" si="14"/>
        <v>0</v>
      </c>
    </row>
    <row r="67" spans="1:11" ht="45" x14ac:dyDescent="0.2">
      <c r="A67" s="34">
        <v>48</v>
      </c>
      <c r="B67" s="3" t="s">
        <v>244</v>
      </c>
      <c r="C67" s="4" t="s">
        <v>4</v>
      </c>
      <c r="D67" s="15">
        <f>350+150</f>
        <v>500</v>
      </c>
      <c r="E67" s="81"/>
      <c r="F67" s="58"/>
      <c r="G67" s="23">
        <f t="shared" si="10"/>
        <v>0</v>
      </c>
      <c r="H67" s="23">
        <f t="shared" si="11"/>
        <v>0</v>
      </c>
      <c r="I67" s="23">
        <f t="shared" si="12"/>
        <v>0</v>
      </c>
      <c r="J67" s="23">
        <f t="shared" si="13"/>
        <v>0</v>
      </c>
      <c r="K67">
        <f t="shared" si="14"/>
        <v>0</v>
      </c>
    </row>
    <row r="68" spans="1:11" ht="33.75" x14ac:dyDescent="0.2">
      <c r="A68" s="34">
        <v>49</v>
      </c>
      <c r="B68" s="3" t="s">
        <v>33</v>
      </c>
      <c r="C68" s="4" t="s">
        <v>4</v>
      </c>
      <c r="D68" s="15">
        <v>40</v>
      </c>
      <c r="E68" s="81"/>
      <c r="F68" s="58"/>
      <c r="G68" s="23">
        <f t="shared" si="10"/>
        <v>0</v>
      </c>
      <c r="H68" s="23">
        <f t="shared" si="11"/>
        <v>0</v>
      </c>
      <c r="I68" s="23">
        <f t="shared" si="12"/>
        <v>0</v>
      </c>
      <c r="J68" s="23">
        <f t="shared" si="13"/>
        <v>0</v>
      </c>
      <c r="K68">
        <f t="shared" si="14"/>
        <v>0</v>
      </c>
    </row>
    <row r="69" spans="1:11" ht="45" x14ac:dyDescent="0.2">
      <c r="A69" s="34">
        <v>51</v>
      </c>
      <c r="B69" s="3" t="s">
        <v>16</v>
      </c>
      <c r="C69" s="4" t="s">
        <v>5</v>
      </c>
      <c r="D69" s="15">
        <v>900</v>
      </c>
      <c r="E69" s="81"/>
      <c r="F69" s="58"/>
      <c r="G69" s="23">
        <f t="shared" si="10"/>
        <v>0</v>
      </c>
      <c r="H69" s="23">
        <f t="shared" si="11"/>
        <v>0</v>
      </c>
      <c r="I69" s="23">
        <f t="shared" si="12"/>
        <v>0</v>
      </c>
      <c r="J69" s="23">
        <f t="shared" si="13"/>
        <v>0</v>
      </c>
      <c r="K69">
        <f t="shared" si="14"/>
        <v>0</v>
      </c>
    </row>
    <row r="70" spans="1:11" ht="45" x14ac:dyDescent="0.2">
      <c r="A70" s="34">
        <v>52</v>
      </c>
      <c r="B70" s="3" t="s">
        <v>67</v>
      </c>
      <c r="C70" s="4" t="s">
        <v>5</v>
      </c>
      <c r="D70" s="15">
        <v>600</v>
      </c>
      <c r="E70" s="81"/>
      <c r="F70" s="58"/>
      <c r="G70" s="23">
        <f t="shared" si="10"/>
        <v>0</v>
      </c>
      <c r="H70" s="23">
        <f t="shared" si="11"/>
        <v>0</v>
      </c>
      <c r="I70" s="23">
        <f t="shared" si="12"/>
        <v>0</v>
      </c>
      <c r="J70" s="23">
        <f t="shared" si="13"/>
        <v>0</v>
      </c>
      <c r="K70">
        <f t="shared" si="14"/>
        <v>0</v>
      </c>
    </row>
    <row r="71" spans="1:11" ht="33.75" x14ac:dyDescent="0.2">
      <c r="A71" s="34">
        <v>53</v>
      </c>
      <c r="B71" s="3" t="s">
        <v>207</v>
      </c>
      <c r="C71" s="4" t="s">
        <v>4</v>
      </c>
      <c r="D71" s="15">
        <v>100</v>
      </c>
      <c r="E71" s="81"/>
      <c r="F71" s="58"/>
      <c r="G71" s="23">
        <f t="shared" si="10"/>
        <v>0</v>
      </c>
      <c r="H71" s="23">
        <f t="shared" si="11"/>
        <v>0</v>
      </c>
      <c r="I71" s="23">
        <f t="shared" si="12"/>
        <v>0</v>
      </c>
      <c r="J71" s="23">
        <f t="shared" si="13"/>
        <v>0</v>
      </c>
      <c r="K71">
        <f t="shared" si="14"/>
        <v>0</v>
      </c>
    </row>
    <row r="72" spans="1:11" ht="33.75" x14ac:dyDescent="0.2">
      <c r="A72" s="34">
        <v>54</v>
      </c>
      <c r="B72" s="3" t="s">
        <v>78</v>
      </c>
      <c r="C72" s="4" t="s">
        <v>4</v>
      </c>
      <c r="D72" s="15">
        <v>60</v>
      </c>
      <c r="E72" s="81"/>
      <c r="F72" s="58"/>
      <c r="G72" s="23">
        <f t="shared" si="10"/>
        <v>0</v>
      </c>
      <c r="H72" s="23">
        <f t="shared" si="11"/>
        <v>0</v>
      </c>
      <c r="I72" s="23">
        <f t="shared" si="12"/>
        <v>0</v>
      </c>
      <c r="J72" s="23">
        <f t="shared" si="13"/>
        <v>0</v>
      </c>
      <c r="K72">
        <f t="shared" si="14"/>
        <v>0</v>
      </c>
    </row>
    <row r="73" spans="1:11" ht="45" x14ac:dyDescent="0.2">
      <c r="A73" s="34">
        <v>55</v>
      </c>
      <c r="B73" s="3" t="s">
        <v>34</v>
      </c>
      <c r="C73" s="4" t="s">
        <v>4</v>
      </c>
      <c r="D73" s="15">
        <v>15</v>
      </c>
      <c r="E73" s="81"/>
      <c r="F73" s="58"/>
      <c r="G73" s="23">
        <f t="shared" si="10"/>
        <v>0</v>
      </c>
      <c r="H73" s="23">
        <f t="shared" si="11"/>
        <v>0</v>
      </c>
      <c r="I73" s="23">
        <f t="shared" si="12"/>
        <v>0</v>
      </c>
      <c r="J73" s="23">
        <f t="shared" si="13"/>
        <v>0</v>
      </c>
      <c r="K73">
        <f t="shared" si="14"/>
        <v>0</v>
      </c>
    </row>
    <row r="74" spans="1:11" ht="22.5" x14ac:dyDescent="0.2">
      <c r="A74" s="34">
        <v>56</v>
      </c>
      <c r="B74" s="3" t="s">
        <v>35</v>
      </c>
      <c r="C74" s="4" t="s">
        <v>5</v>
      </c>
      <c r="D74" s="15">
        <f>20</f>
        <v>20</v>
      </c>
      <c r="E74" s="81"/>
      <c r="F74" s="58"/>
      <c r="G74" s="23">
        <f t="shared" si="10"/>
        <v>0</v>
      </c>
      <c r="H74" s="23">
        <f t="shared" si="11"/>
        <v>0</v>
      </c>
      <c r="I74" s="23">
        <f t="shared" si="12"/>
        <v>0</v>
      </c>
      <c r="J74" s="23">
        <f t="shared" si="13"/>
        <v>0</v>
      </c>
      <c r="K74">
        <f t="shared" si="14"/>
        <v>0</v>
      </c>
    </row>
    <row r="75" spans="1:11" ht="56.25" x14ac:dyDescent="0.2">
      <c r="A75" s="34">
        <v>57</v>
      </c>
      <c r="B75" s="48" t="s">
        <v>212</v>
      </c>
      <c r="C75" s="51" t="s">
        <v>172</v>
      </c>
      <c r="D75" s="54">
        <v>55</v>
      </c>
      <c r="E75" s="81"/>
      <c r="F75" s="58"/>
      <c r="G75" s="23">
        <f t="shared" si="10"/>
        <v>0</v>
      </c>
      <c r="H75" s="23">
        <f t="shared" si="11"/>
        <v>0</v>
      </c>
      <c r="I75" s="23">
        <f t="shared" si="12"/>
        <v>0</v>
      </c>
      <c r="J75" s="23">
        <f t="shared" si="13"/>
        <v>0</v>
      </c>
      <c r="K75">
        <f t="shared" si="14"/>
        <v>0</v>
      </c>
    </row>
    <row r="76" spans="1:11" ht="67.5" x14ac:dyDescent="0.2">
      <c r="A76" s="34">
        <v>58</v>
      </c>
      <c r="B76" s="3" t="s">
        <v>188</v>
      </c>
      <c r="C76" s="4" t="s">
        <v>172</v>
      </c>
      <c r="D76" s="15">
        <v>25</v>
      </c>
      <c r="E76" s="81"/>
      <c r="F76" s="58"/>
      <c r="G76" s="23">
        <f t="shared" si="10"/>
        <v>0</v>
      </c>
      <c r="H76" s="23">
        <f t="shared" si="11"/>
        <v>0</v>
      </c>
      <c r="I76" s="23">
        <f t="shared" si="12"/>
        <v>0</v>
      </c>
      <c r="J76" s="23">
        <f t="shared" si="13"/>
        <v>0</v>
      </c>
      <c r="K76">
        <f t="shared" si="14"/>
        <v>0</v>
      </c>
    </row>
    <row r="77" spans="1:11" ht="67.5" x14ac:dyDescent="0.2">
      <c r="A77" s="34">
        <v>59</v>
      </c>
      <c r="B77" s="3" t="s">
        <v>187</v>
      </c>
      <c r="C77" s="4" t="s">
        <v>172</v>
      </c>
      <c r="D77" s="15">
        <v>25</v>
      </c>
      <c r="E77" s="81"/>
      <c r="F77" s="58"/>
      <c r="G77" s="23">
        <f t="shared" si="10"/>
        <v>0</v>
      </c>
      <c r="H77" s="23">
        <f t="shared" si="11"/>
        <v>0</v>
      </c>
      <c r="I77" s="23">
        <f t="shared" si="12"/>
        <v>0</v>
      </c>
      <c r="J77" s="23">
        <f t="shared" si="13"/>
        <v>0</v>
      </c>
      <c r="K77">
        <f t="shared" si="14"/>
        <v>0</v>
      </c>
    </row>
    <row r="78" spans="1:11" ht="33.75" x14ac:dyDescent="0.2">
      <c r="A78" s="34">
        <v>60</v>
      </c>
      <c r="B78" s="3" t="s">
        <v>8</v>
      </c>
      <c r="C78" s="4" t="s">
        <v>4</v>
      </c>
      <c r="D78" s="15">
        <v>20</v>
      </c>
      <c r="E78" s="81"/>
      <c r="F78" s="58"/>
      <c r="G78" s="23">
        <f t="shared" si="10"/>
        <v>0</v>
      </c>
      <c r="H78" s="23">
        <f t="shared" si="11"/>
        <v>0</v>
      </c>
      <c r="I78" s="23">
        <f t="shared" si="12"/>
        <v>0</v>
      </c>
      <c r="J78" s="23">
        <f t="shared" si="13"/>
        <v>0</v>
      </c>
      <c r="K78">
        <f t="shared" si="14"/>
        <v>0</v>
      </c>
    </row>
    <row r="79" spans="1:11" x14ac:dyDescent="0.2">
      <c r="A79" s="34">
        <v>61</v>
      </c>
      <c r="B79" s="3" t="s">
        <v>245</v>
      </c>
      <c r="C79" s="4" t="s">
        <v>4</v>
      </c>
      <c r="D79" s="15">
        <v>350</v>
      </c>
      <c r="E79" s="81"/>
      <c r="F79" s="58"/>
      <c r="G79" s="23">
        <f t="shared" si="10"/>
        <v>0</v>
      </c>
      <c r="H79" s="23">
        <f t="shared" si="11"/>
        <v>0</v>
      </c>
      <c r="I79" s="23">
        <f t="shared" si="12"/>
        <v>0</v>
      </c>
      <c r="J79" s="23">
        <f t="shared" si="13"/>
        <v>0</v>
      </c>
      <c r="K79">
        <f t="shared" si="14"/>
        <v>0</v>
      </c>
    </row>
    <row r="80" spans="1:11" ht="56.25" x14ac:dyDescent="0.2">
      <c r="A80" s="34">
        <v>62</v>
      </c>
      <c r="B80" s="3" t="s">
        <v>79</v>
      </c>
      <c r="C80" s="4" t="s">
        <v>4</v>
      </c>
      <c r="D80" s="15">
        <v>400</v>
      </c>
      <c r="E80" s="81"/>
      <c r="F80" s="58"/>
      <c r="G80" s="23">
        <f t="shared" si="10"/>
        <v>0</v>
      </c>
      <c r="H80" s="23">
        <f t="shared" si="11"/>
        <v>0</v>
      </c>
      <c r="I80" s="23">
        <f t="shared" si="12"/>
        <v>0</v>
      </c>
      <c r="J80" s="23">
        <f t="shared" si="13"/>
        <v>0</v>
      </c>
      <c r="K80">
        <f t="shared" si="14"/>
        <v>0</v>
      </c>
    </row>
    <row r="81" spans="1:11" ht="45" x14ac:dyDescent="0.2">
      <c r="A81" s="34">
        <v>63</v>
      </c>
      <c r="B81" s="3" t="s">
        <v>69</v>
      </c>
      <c r="C81" s="4" t="s">
        <v>5</v>
      </c>
      <c r="D81" s="15">
        <v>150</v>
      </c>
      <c r="E81" s="81"/>
      <c r="F81" s="58"/>
      <c r="G81" s="23">
        <f t="shared" si="10"/>
        <v>0</v>
      </c>
      <c r="H81" s="23">
        <f t="shared" si="11"/>
        <v>0</v>
      </c>
      <c r="I81" s="23">
        <f t="shared" si="12"/>
        <v>0</v>
      </c>
      <c r="J81" s="23">
        <f t="shared" si="13"/>
        <v>0</v>
      </c>
      <c r="K81">
        <f t="shared" si="14"/>
        <v>0</v>
      </c>
    </row>
    <row r="82" spans="1:11" ht="33.75" x14ac:dyDescent="0.2">
      <c r="A82" s="34">
        <v>64</v>
      </c>
      <c r="B82" s="3" t="s">
        <v>129</v>
      </c>
      <c r="C82" s="4" t="s">
        <v>4</v>
      </c>
      <c r="D82" s="15">
        <v>60</v>
      </c>
      <c r="E82" s="81"/>
      <c r="F82" s="58"/>
      <c r="G82" s="23">
        <f t="shared" si="10"/>
        <v>0</v>
      </c>
      <c r="H82" s="23">
        <f t="shared" si="11"/>
        <v>0</v>
      </c>
      <c r="I82" s="23">
        <f t="shared" si="12"/>
        <v>0</v>
      </c>
      <c r="J82" s="23">
        <f t="shared" si="13"/>
        <v>0</v>
      </c>
      <c r="K82">
        <f t="shared" si="14"/>
        <v>0</v>
      </c>
    </row>
    <row r="83" spans="1:11" ht="90" x14ac:dyDescent="0.2">
      <c r="A83" s="34">
        <v>65</v>
      </c>
      <c r="B83" s="3" t="s">
        <v>82</v>
      </c>
      <c r="C83" s="4" t="s">
        <v>5</v>
      </c>
      <c r="D83" s="15">
        <v>200</v>
      </c>
      <c r="E83" s="81"/>
      <c r="F83" s="58"/>
      <c r="G83" s="23">
        <f t="shared" si="10"/>
        <v>0</v>
      </c>
      <c r="H83" s="23">
        <f t="shared" si="11"/>
        <v>0</v>
      </c>
      <c r="I83" s="23">
        <f t="shared" si="12"/>
        <v>0</v>
      </c>
      <c r="J83" s="23">
        <f t="shared" si="13"/>
        <v>0</v>
      </c>
      <c r="K83">
        <f t="shared" si="14"/>
        <v>0</v>
      </c>
    </row>
    <row r="84" spans="1:11" ht="33.75" x14ac:dyDescent="0.2">
      <c r="A84" s="34">
        <v>66</v>
      </c>
      <c r="B84" s="3" t="s">
        <v>149</v>
      </c>
      <c r="C84" s="4" t="s">
        <v>5</v>
      </c>
      <c r="D84" s="15">
        <v>670</v>
      </c>
      <c r="E84" s="81"/>
      <c r="F84" s="58"/>
      <c r="G84" s="23">
        <f t="shared" ref="G84:G112" si="15">E84+E84*F84/100</f>
        <v>0</v>
      </c>
      <c r="H84" s="23">
        <f t="shared" ref="H84:H112" si="16">D84*E84</f>
        <v>0</v>
      </c>
      <c r="I84" s="23">
        <f t="shared" ref="I84:I112" si="17">D84*K84</f>
        <v>0</v>
      </c>
      <c r="J84" s="23">
        <f t="shared" ref="J84:J112" si="18">H84+I84</f>
        <v>0</v>
      </c>
      <c r="K84">
        <f t="shared" ref="K84:K112" si="19">E84*F84/100</f>
        <v>0</v>
      </c>
    </row>
    <row r="85" spans="1:11" ht="45" x14ac:dyDescent="0.2">
      <c r="A85" s="34">
        <v>67</v>
      </c>
      <c r="B85" s="3" t="s">
        <v>246</v>
      </c>
      <c r="C85" s="4" t="s">
        <v>5</v>
      </c>
      <c r="D85" s="15">
        <v>20</v>
      </c>
      <c r="E85" s="81"/>
      <c r="F85" s="58"/>
      <c r="G85" s="23">
        <f t="shared" si="15"/>
        <v>0</v>
      </c>
      <c r="H85" s="23">
        <f t="shared" si="16"/>
        <v>0</v>
      </c>
      <c r="I85" s="23">
        <f t="shared" si="17"/>
        <v>0</v>
      </c>
      <c r="J85" s="23">
        <f t="shared" si="18"/>
        <v>0</v>
      </c>
      <c r="K85">
        <f t="shared" si="19"/>
        <v>0</v>
      </c>
    </row>
    <row r="86" spans="1:11" ht="45" x14ac:dyDescent="0.2">
      <c r="A86" s="34">
        <v>68</v>
      </c>
      <c r="B86" s="3" t="s">
        <v>156</v>
      </c>
      <c r="C86" s="4" t="s">
        <v>5</v>
      </c>
      <c r="D86" s="15">
        <v>20</v>
      </c>
      <c r="E86" s="81"/>
      <c r="F86" s="58"/>
      <c r="G86" s="23">
        <f t="shared" si="15"/>
        <v>0</v>
      </c>
      <c r="H86" s="23">
        <f t="shared" si="16"/>
        <v>0</v>
      </c>
      <c r="I86" s="23">
        <f t="shared" si="17"/>
        <v>0</v>
      </c>
      <c r="J86" s="23">
        <f t="shared" si="18"/>
        <v>0</v>
      </c>
      <c r="K86">
        <f t="shared" si="19"/>
        <v>0</v>
      </c>
    </row>
    <row r="87" spans="1:11" ht="45" x14ac:dyDescent="0.2">
      <c r="A87" s="34">
        <v>69</v>
      </c>
      <c r="B87" s="3" t="s">
        <v>17</v>
      </c>
      <c r="C87" s="4" t="s">
        <v>5</v>
      </c>
      <c r="D87" s="15">
        <f>50+10</f>
        <v>60</v>
      </c>
      <c r="E87" s="81"/>
      <c r="F87" s="58"/>
      <c r="G87" s="23">
        <f t="shared" si="15"/>
        <v>0</v>
      </c>
      <c r="H87" s="23">
        <f t="shared" si="16"/>
        <v>0</v>
      </c>
      <c r="I87" s="23">
        <f t="shared" si="17"/>
        <v>0</v>
      </c>
      <c r="J87" s="23">
        <f t="shared" si="18"/>
        <v>0</v>
      </c>
      <c r="K87">
        <f t="shared" si="19"/>
        <v>0</v>
      </c>
    </row>
    <row r="88" spans="1:11" ht="67.5" x14ac:dyDescent="0.2">
      <c r="A88" s="34">
        <v>70</v>
      </c>
      <c r="B88" s="3" t="s">
        <v>247</v>
      </c>
      <c r="C88" s="4" t="s">
        <v>5</v>
      </c>
      <c r="D88" s="15">
        <f>80+40</f>
        <v>120</v>
      </c>
      <c r="E88" s="81"/>
      <c r="F88" s="58"/>
      <c r="G88" s="23">
        <f t="shared" si="15"/>
        <v>0</v>
      </c>
      <c r="H88" s="23">
        <f t="shared" si="16"/>
        <v>0</v>
      </c>
      <c r="I88" s="23">
        <f t="shared" si="17"/>
        <v>0</v>
      </c>
      <c r="J88" s="23">
        <f t="shared" si="18"/>
        <v>0</v>
      </c>
      <c r="K88">
        <f t="shared" si="19"/>
        <v>0</v>
      </c>
    </row>
    <row r="89" spans="1:11" ht="90" x14ac:dyDescent="0.2">
      <c r="A89" s="34">
        <v>71</v>
      </c>
      <c r="B89" s="8" t="s">
        <v>73</v>
      </c>
      <c r="C89" s="4" t="s">
        <v>5</v>
      </c>
      <c r="D89" s="15">
        <v>200</v>
      </c>
      <c r="E89" s="81"/>
      <c r="F89" s="58"/>
      <c r="G89" s="23">
        <f t="shared" si="15"/>
        <v>0</v>
      </c>
      <c r="H89" s="23">
        <f t="shared" si="16"/>
        <v>0</v>
      </c>
      <c r="I89" s="23">
        <f t="shared" si="17"/>
        <v>0</v>
      </c>
      <c r="J89" s="23">
        <f t="shared" si="18"/>
        <v>0</v>
      </c>
      <c r="K89">
        <f t="shared" si="19"/>
        <v>0</v>
      </c>
    </row>
    <row r="90" spans="1:11" ht="45" x14ac:dyDescent="0.2">
      <c r="A90" s="34">
        <v>72</v>
      </c>
      <c r="B90" s="3" t="s">
        <v>18</v>
      </c>
      <c r="C90" s="4" t="s">
        <v>4</v>
      </c>
      <c r="D90" s="15">
        <v>450</v>
      </c>
      <c r="E90" s="81"/>
      <c r="F90" s="58"/>
      <c r="G90" s="23">
        <f t="shared" si="15"/>
        <v>0</v>
      </c>
      <c r="H90" s="23">
        <f t="shared" si="16"/>
        <v>0</v>
      </c>
      <c r="I90" s="23">
        <f t="shared" si="17"/>
        <v>0</v>
      </c>
      <c r="J90" s="23">
        <f t="shared" si="18"/>
        <v>0</v>
      </c>
      <c r="K90">
        <f t="shared" si="19"/>
        <v>0</v>
      </c>
    </row>
    <row r="91" spans="1:11" ht="33.75" x14ac:dyDescent="0.2">
      <c r="A91" s="34">
        <v>73</v>
      </c>
      <c r="B91" s="3" t="s">
        <v>19</v>
      </c>
      <c r="C91" s="4" t="s">
        <v>5</v>
      </c>
      <c r="D91" s="15">
        <v>1000</v>
      </c>
      <c r="E91" s="81"/>
      <c r="F91" s="58"/>
      <c r="G91" s="23">
        <f t="shared" si="15"/>
        <v>0</v>
      </c>
      <c r="H91" s="23">
        <f t="shared" si="16"/>
        <v>0</v>
      </c>
      <c r="I91" s="23">
        <f t="shared" si="17"/>
        <v>0</v>
      </c>
      <c r="J91" s="23">
        <f t="shared" si="18"/>
        <v>0</v>
      </c>
      <c r="K91">
        <f t="shared" si="19"/>
        <v>0</v>
      </c>
    </row>
    <row r="92" spans="1:11" ht="45" x14ac:dyDescent="0.2">
      <c r="A92" s="34">
        <v>74</v>
      </c>
      <c r="B92" s="3" t="s">
        <v>150</v>
      </c>
      <c r="C92" s="4" t="s">
        <v>5</v>
      </c>
      <c r="D92" s="15">
        <v>350</v>
      </c>
      <c r="E92" s="81"/>
      <c r="F92" s="58"/>
      <c r="G92" s="23">
        <f t="shared" si="15"/>
        <v>0</v>
      </c>
      <c r="H92" s="23">
        <f t="shared" si="16"/>
        <v>0</v>
      </c>
      <c r="I92" s="23">
        <f t="shared" si="17"/>
        <v>0</v>
      </c>
      <c r="J92" s="23">
        <f t="shared" si="18"/>
        <v>0</v>
      </c>
      <c r="K92">
        <f t="shared" si="19"/>
        <v>0</v>
      </c>
    </row>
    <row r="93" spans="1:11" ht="56.25" x14ac:dyDescent="0.2">
      <c r="A93" s="34">
        <v>75</v>
      </c>
      <c r="B93" s="48" t="s">
        <v>214</v>
      </c>
      <c r="C93" s="51" t="s">
        <v>6</v>
      </c>
      <c r="D93" s="54">
        <v>40</v>
      </c>
      <c r="E93" s="81"/>
      <c r="F93" s="58"/>
      <c r="G93" s="23">
        <f t="shared" si="15"/>
        <v>0</v>
      </c>
      <c r="H93" s="23">
        <f t="shared" si="16"/>
        <v>0</v>
      </c>
      <c r="I93" s="23">
        <f t="shared" si="17"/>
        <v>0</v>
      </c>
      <c r="J93" s="23">
        <f t="shared" si="18"/>
        <v>0</v>
      </c>
      <c r="K93">
        <f t="shared" si="19"/>
        <v>0</v>
      </c>
    </row>
    <row r="94" spans="1:11" ht="56.25" x14ac:dyDescent="0.2">
      <c r="A94" s="34">
        <v>76</v>
      </c>
      <c r="B94" s="3" t="s">
        <v>20</v>
      </c>
      <c r="C94" s="4" t="s">
        <v>4</v>
      </c>
      <c r="D94" s="15">
        <v>260</v>
      </c>
      <c r="E94" s="81"/>
      <c r="F94" s="58"/>
      <c r="G94" s="23">
        <f t="shared" si="15"/>
        <v>0</v>
      </c>
      <c r="H94" s="23">
        <f t="shared" si="16"/>
        <v>0</v>
      </c>
      <c r="I94" s="23">
        <f t="shared" si="17"/>
        <v>0</v>
      </c>
      <c r="J94" s="23">
        <f t="shared" si="18"/>
        <v>0</v>
      </c>
      <c r="K94">
        <f t="shared" si="19"/>
        <v>0</v>
      </c>
    </row>
    <row r="95" spans="1:11" ht="78.75" x14ac:dyDescent="0.2">
      <c r="A95" s="34">
        <v>77</v>
      </c>
      <c r="B95" s="49" t="s">
        <v>227</v>
      </c>
      <c r="C95" s="52" t="s">
        <v>4</v>
      </c>
      <c r="D95" s="55">
        <v>380</v>
      </c>
      <c r="E95" s="81"/>
      <c r="F95" s="58"/>
      <c r="G95" s="23">
        <f t="shared" si="15"/>
        <v>0</v>
      </c>
      <c r="H95" s="23">
        <f t="shared" si="16"/>
        <v>0</v>
      </c>
      <c r="I95" s="23">
        <f t="shared" si="17"/>
        <v>0</v>
      </c>
      <c r="J95" s="23">
        <f t="shared" si="18"/>
        <v>0</v>
      </c>
      <c r="K95">
        <f t="shared" si="19"/>
        <v>0</v>
      </c>
    </row>
    <row r="96" spans="1:11" ht="56.25" x14ac:dyDescent="0.2">
      <c r="A96" s="34">
        <v>78</v>
      </c>
      <c r="B96" s="49" t="s">
        <v>228</v>
      </c>
      <c r="C96" s="52" t="s">
        <v>4</v>
      </c>
      <c r="D96" s="55">
        <v>30</v>
      </c>
      <c r="E96" s="81"/>
      <c r="F96" s="58"/>
      <c r="G96" s="23">
        <f t="shared" si="15"/>
        <v>0</v>
      </c>
      <c r="H96" s="23">
        <f t="shared" si="16"/>
        <v>0</v>
      </c>
      <c r="I96" s="23">
        <f t="shared" si="17"/>
        <v>0</v>
      </c>
      <c r="J96" s="23">
        <f t="shared" si="18"/>
        <v>0</v>
      </c>
      <c r="K96">
        <f t="shared" si="19"/>
        <v>0</v>
      </c>
    </row>
    <row r="97" spans="1:11" ht="56.25" x14ac:dyDescent="0.2">
      <c r="A97" s="34">
        <v>79</v>
      </c>
      <c r="B97" s="50" t="s">
        <v>221</v>
      </c>
      <c r="C97" s="51" t="s">
        <v>172</v>
      </c>
      <c r="D97" s="54">
        <v>30</v>
      </c>
      <c r="E97" s="81"/>
      <c r="F97" s="58"/>
      <c r="G97" s="23">
        <f t="shared" si="15"/>
        <v>0</v>
      </c>
      <c r="H97" s="23">
        <f t="shared" si="16"/>
        <v>0</v>
      </c>
      <c r="I97" s="23">
        <f t="shared" si="17"/>
        <v>0</v>
      </c>
      <c r="J97" s="23">
        <f t="shared" si="18"/>
        <v>0</v>
      </c>
      <c r="K97">
        <f t="shared" si="19"/>
        <v>0</v>
      </c>
    </row>
    <row r="98" spans="1:11" ht="45" x14ac:dyDescent="0.2">
      <c r="A98" s="34">
        <v>80</v>
      </c>
      <c r="B98" s="3" t="s">
        <v>21</v>
      </c>
      <c r="C98" s="4" t="s">
        <v>4</v>
      </c>
      <c r="D98" s="15">
        <v>50</v>
      </c>
      <c r="E98" s="81"/>
      <c r="F98" s="58"/>
      <c r="G98" s="23">
        <f t="shared" si="15"/>
        <v>0</v>
      </c>
      <c r="H98" s="23">
        <f t="shared" si="16"/>
        <v>0</v>
      </c>
      <c r="I98" s="23">
        <f t="shared" si="17"/>
        <v>0</v>
      </c>
      <c r="J98" s="23">
        <f t="shared" si="18"/>
        <v>0</v>
      </c>
      <c r="K98">
        <f t="shared" si="19"/>
        <v>0</v>
      </c>
    </row>
    <row r="99" spans="1:11" ht="67.5" x14ac:dyDescent="0.2">
      <c r="A99" s="34">
        <v>81</v>
      </c>
      <c r="B99" s="3" t="s">
        <v>70</v>
      </c>
      <c r="C99" s="4" t="s">
        <v>4</v>
      </c>
      <c r="D99" s="15">
        <v>260</v>
      </c>
      <c r="E99" s="81"/>
      <c r="F99" s="58"/>
      <c r="G99" s="23">
        <f t="shared" si="15"/>
        <v>0</v>
      </c>
      <c r="H99" s="23">
        <f t="shared" si="16"/>
        <v>0</v>
      </c>
      <c r="I99" s="23">
        <f t="shared" si="17"/>
        <v>0</v>
      </c>
      <c r="J99" s="23">
        <f t="shared" si="18"/>
        <v>0</v>
      </c>
      <c r="K99">
        <f t="shared" si="19"/>
        <v>0</v>
      </c>
    </row>
    <row r="100" spans="1:11" ht="45" x14ac:dyDescent="0.2">
      <c r="A100" s="34">
        <v>82</v>
      </c>
      <c r="B100" s="3" t="s">
        <v>22</v>
      </c>
      <c r="C100" s="4" t="s">
        <v>5</v>
      </c>
      <c r="D100" s="15">
        <v>250</v>
      </c>
      <c r="E100" s="81"/>
      <c r="F100" s="58"/>
      <c r="G100" s="23">
        <f t="shared" si="15"/>
        <v>0</v>
      </c>
      <c r="H100" s="23">
        <f t="shared" si="16"/>
        <v>0</v>
      </c>
      <c r="I100" s="23">
        <f t="shared" si="17"/>
        <v>0</v>
      </c>
      <c r="J100" s="23">
        <f t="shared" si="18"/>
        <v>0</v>
      </c>
      <c r="K100">
        <f t="shared" si="19"/>
        <v>0</v>
      </c>
    </row>
    <row r="101" spans="1:11" ht="33.75" x14ac:dyDescent="0.2">
      <c r="A101" s="34">
        <v>83</v>
      </c>
      <c r="B101" s="3" t="s">
        <v>248</v>
      </c>
      <c r="C101" s="4" t="s">
        <v>4</v>
      </c>
      <c r="D101" s="15">
        <f>28</f>
        <v>28</v>
      </c>
      <c r="E101" s="81"/>
      <c r="F101" s="58"/>
      <c r="G101" s="23">
        <f t="shared" si="15"/>
        <v>0</v>
      </c>
      <c r="H101" s="23">
        <f t="shared" si="16"/>
        <v>0</v>
      </c>
      <c r="I101" s="23">
        <f t="shared" si="17"/>
        <v>0</v>
      </c>
      <c r="J101" s="23">
        <f t="shared" si="18"/>
        <v>0</v>
      </c>
      <c r="K101">
        <f t="shared" si="19"/>
        <v>0</v>
      </c>
    </row>
    <row r="102" spans="1:11" ht="33.75" x14ac:dyDescent="0.2">
      <c r="A102" s="25">
        <v>85</v>
      </c>
      <c r="B102" s="5" t="s">
        <v>23</v>
      </c>
      <c r="C102" s="53" t="s">
        <v>4</v>
      </c>
      <c r="D102" s="6">
        <v>150</v>
      </c>
      <c r="E102" s="81"/>
      <c r="F102" s="58"/>
      <c r="G102" s="23">
        <f t="shared" si="15"/>
        <v>0</v>
      </c>
      <c r="H102" s="23">
        <f t="shared" si="16"/>
        <v>0</v>
      </c>
      <c r="I102" s="23">
        <f t="shared" si="17"/>
        <v>0</v>
      </c>
      <c r="J102" s="23">
        <f t="shared" si="18"/>
        <v>0</v>
      </c>
      <c r="K102">
        <f t="shared" si="19"/>
        <v>0</v>
      </c>
    </row>
    <row r="103" spans="1:11" ht="33.75" x14ac:dyDescent="0.2">
      <c r="A103" s="25">
        <v>86</v>
      </c>
      <c r="B103" s="5" t="s">
        <v>81</v>
      </c>
      <c r="C103" s="6" t="s">
        <v>4</v>
      </c>
      <c r="D103" s="6">
        <v>15</v>
      </c>
      <c r="E103" s="80"/>
      <c r="F103" s="61"/>
      <c r="G103" s="23">
        <f t="shared" si="15"/>
        <v>0</v>
      </c>
      <c r="H103" s="23">
        <f t="shared" si="16"/>
        <v>0</v>
      </c>
      <c r="I103" s="23">
        <f t="shared" si="17"/>
        <v>0</v>
      </c>
      <c r="J103" s="23">
        <f t="shared" si="18"/>
        <v>0</v>
      </c>
      <c r="K103">
        <f t="shared" si="19"/>
        <v>0</v>
      </c>
    </row>
    <row r="104" spans="1:11" ht="56.25" x14ac:dyDescent="0.2">
      <c r="A104" s="25">
        <v>87</v>
      </c>
      <c r="B104" s="27" t="s">
        <v>232</v>
      </c>
      <c r="C104" s="24" t="s">
        <v>172</v>
      </c>
      <c r="D104" s="24">
        <v>25</v>
      </c>
      <c r="E104" s="81"/>
      <c r="F104" s="58"/>
      <c r="G104" s="23">
        <f t="shared" si="15"/>
        <v>0</v>
      </c>
      <c r="H104" s="23">
        <f t="shared" si="16"/>
        <v>0</v>
      </c>
      <c r="I104" s="23">
        <f t="shared" si="17"/>
        <v>0</v>
      </c>
      <c r="J104" s="23">
        <f t="shared" si="18"/>
        <v>0</v>
      </c>
      <c r="K104">
        <f t="shared" si="19"/>
        <v>0</v>
      </c>
    </row>
    <row r="105" spans="1:11" ht="45" x14ac:dyDescent="0.2">
      <c r="A105" s="25">
        <v>88</v>
      </c>
      <c r="B105" s="5" t="s">
        <v>24</v>
      </c>
      <c r="C105" s="6" t="s">
        <v>5</v>
      </c>
      <c r="D105" s="6">
        <f>100+50</f>
        <v>150</v>
      </c>
      <c r="E105" s="81"/>
      <c r="F105" s="58"/>
      <c r="G105" s="23">
        <f t="shared" si="15"/>
        <v>0</v>
      </c>
      <c r="H105" s="23">
        <f t="shared" si="16"/>
        <v>0</v>
      </c>
      <c r="I105" s="23">
        <f t="shared" si="17"/>
        <v>0</v>
      </c>
      <c r="J105" s="23">
        <f t="shared" si="18"/>
        <v>0</v>
      </c>
      <c r="K105">
        <f t="shared" si="19"/>
        <v>0</v>
      </c>
    </row>
    <row r="106" spans="1:11" ht="33.75" x14ac:dyDescent="0.2">
      <c r="A106" s="25">
        <v>89</v>
      </c>
      <c r="B106" s="5" t="s">
        <v>80</v>
      </c>
      <c r="C106" s="6" t="s">
        <v>4</v>
      </c>
      <c r="D106" s="6">
        <v>380</v>
      </c>
      <c r="E106" s="81"/>
      <c r="F106" s="58"/>
      <c r="G106" s="23">
        <f t="shared" si="15"/>
        <v>0</v>
      </c>
      <c r="H106" s="23">
        <f t="shared" si="16"/>
        <v>0</v>
      </c>
      <c r="I106" s="23">
        <f t="shared" si="17"/>
        <v>0</v>
      </c>
      <c r="J106" s="23">
        <f t="shared" si="18"/>
        <v>0</v>
      </c>
      <c r="K106">
        <f t="shared" si="19"/>
        <v>0</v>
      </c>
    </row>
    <row r="107" spans="1:11" ht="90" x14ac:dyDescent="0.2">
      <c r="A107" s="25">
        <v>91</v>
      </c>
      <c r="B107" s="5" t="s">
        <v>25</v>
      </c>
      <c r="C107" s="6" t="s">
        <v>5</v>
      </c>
      <c r="D107" s="6">
        <v>15</v>
      </c>
      <c r="E107" s="81"/>
      <c r="F107" s="58"/>
      <c r="G107" s="23">
        <f t="shared" si="15"/>
        <v>0</v>
      </c>
      <c r="H107" s="23">
        <f t="shared" si="16"/>
        <v>0</v>
      </c>
      <c r="I107" s="23">
        <f t="shared" si="17"/>
        <v>0</v>
      </c>
      <c r="J107" s="23">
        <f t="shared" si="18"/>
        <v>0</v>
      </c>
      <c r="K107">
        <f t="shared" si="19"/>
        <v>0</v>
      </c>
    </row>
    <row r="108" spans="1:11" ht="56.25" x14ac:dyDescent="0.2">
      <c r="A108" s="25">
        <v>92</v>
      </c>
      <c r="B108" s="5" t="s">
        <v>249</v>
      </c>
      <c r="C108" s="6" t="s">
        <v>4</v>
      </c>
      <c r="D108" s="6">
        <v>150</v>
      </c>
      <c r="E108" s="81"/>
      <c r="F108" s="58"/>
      <c r="G108" s="23">
        <f t="shared" si="15"/>
        <v>0</v>
      </c>
      <c r="H108" s="23">
        <f t="shared" si="16"/>
        <v>0</v>
      </c>
      <c r="I108" s="23">
        <f t="shared" si="17"/>
        <v>0</v>
      </c>
      <c r="J108" s="23">
        <f t="shared" si="18"/>
        <v>0</v>
      </c>
      <c r="K108">
        <f t="shared" si="19"/>
        <v>0</v>
      </c>
    </row>
    <row r="109" spans="1:11" x14ac:dyDescent="0.2">
      <c r="A109" s="24">
        <v>93</v>
      </c>
      <c r="B109" s="5" t="s">
        <v>250</v>
      </c>
      <c r="C109" s="6" t="s">
        <v>4</v>
      </c>
      <c r="D109" s="6">
        <f>15+5</f>
        <v>20</v>
      </c>
      <c r="E109" s="84"/>
      <c r="F109" s="62"/>
      <c r="G109" s="23">
        <f t="shared" si="15"/>
        <v>0</v>
      </c>
      <c r="H109" s="23">
        <f t="shared" si="16"/>
        <v>0</v>
      </c>
      <c r="I109" s="23">
        <f t="shared" si="17"/>
        <v>0</v>
      </c>
      <c r="J109" s="23">
        <f t="shared" si="18"/>
        <v>0</v>
      </c>
      <c r="K109">
        <f t="shared" si="19"/>
        <v>0</v>
      </c>
    </row>
    <row r="110" spans="1:11" ht="33.75" x14ac:dyDescent="0.2">
      <c r="A110" s="24">
        <v>94</v>
      </c>
      <c r="B110" s="5" t="s">
        <v>83</v>
      </c>
      <c r="C110" s="6" t="s">
        <v>4</v>
      </c>
      <c r="D110" s="6">
        <v>15</v>
      </c>
      <c r="E110" s="84"/>
      <c r="F110" s="62"/>
      <c r="G110" s="23">
        <f t="shared" si="15"/>
        <v>0</v>
      </c>
      <c r="H110" s="23">
        <f t="shared" si="16"/>
        <v>0</v>
      </c>
      <c r="I110" s="23">
        <f t="shared" si="17"/>
        <v>0</v>
      </c>
      <c r="J110" s="23">
        <f t="shared" si="18"/>
        <v>0</v>
      </c>
      <c r="K110">
        <f t="shared" si="19"/>
        <v>0</v>
      </c>
    </row>
    <row r="111" spans="1:11" ht="78.75" x14ac:dyDescent="0.2">
      <c r="A111" s="24">
        <v>95</v>
      </c>
      <c r="B111" s="5" t="s">
        <v>26</v>
      </c>
      <c r="C111" s="6" t="s">
        <v>5</v>
      </c>
      <c r="D111" s="6">
        <v>1000</v>
      </c>
      <c r="E111" s="84"/>
      <c r="F111" s="62"/>
      <c r="G111" s="23">
        <f t="shared" si="15"/>
        <v>0</v>
      </c>
      <c r="H111" s="23">
        <f t="shared" si="16"/>
        <v>0</v>
      </c>
      <c r="I111" s="23">
        <f t="shared" si="17"/>
        <v>0</v>
      </c>
      <c r="J111" s="23">
        <f t="shared" si="18"/>
        <v>0</v>
      </c>
      <c r="K111">
        <f t="shared" si="19"/>
        <v>0</v>
      </c>
    </row>
    <row r="112" spans="1:11" ht="67.5" x14ac:dyDescent="0.2">
      <c r="A112" s="24">
        <v>96</v>
      </c>
      <c r="B112" s="5" t="s">
        <v>251</v>
      </c>
      <c r="C112" s="6" t="s">
        <v>5</v>
      </c>
      <c r="D112" s="6">
        <v>6000</v>
      </c>
      <c r="E112" s="84"/>
      <c r="F112" s="62"/>
      <c r="G112" s="23">
        <f t="shared" si="15"/>
        <v>0</v>
      </c>
      <c r="H112" s="23">
        <f t="shared" si="16"/>
        <v>0</v>
      </c>
      <c r="I112" s="23">
        <f t="shared" si="17"/>
        <v>0</v>
      </c>
      <c r="J112" s="23">
        <f t="shared" si="18"/>
        <v>0</v>
      </c>
      <c r="K112">
        <f t="shared" si="19"/>
        <v>0</v>
      </c>
    </row>
    <row r="113" spans="1:11" x14ac:dyDescent="0.2">
      <c r="A113" s="24"/>
      <c r="B113" s="5"/>
      <c r="C113" s="6"/>
      <c r="D113" s="6"/>
      <c r="E113" s="76"/>
      <c r="F113" s="62"/>
      <c r="G113" s="23"/>
      <c r="H113" s="23">
        <f>SUM(H23:H112)</f>
        <v>0</v>
      </c>
      <c r="I113" s="23">
        <f>SUM(I23:I112)</f>
        <v>0</v>
      </c>
      <c r="J113" s="23">
        <f>SUM(J23:J112)</f>
        <v>0</v>
      </c>
      <c r="K113" s="70">
        <f>SUM(K23:K112)</f>
        <v>0</v>
      </c>
    </row>
    <row r="114" spans="1:11" x14ac:dyDescent="0.2">
      <c r="A114" s="91">
        <v>97</v>
      </c>
      <c r="B114" s="91"/>
      <c r="C114" s="91"/>
      <c r="D114" s="91"/>
      <c r="E114" s="77"/>
      <c r="F114" s="63"/>
      <c r="G114" s="43"/>
      <c r="H114" s="43"/>
      <c r="I114" s="43"/>
      <c r="J114" s="43"/>
      <c r="K114" s="28"/>
    </row>
    <row r="115" spans="1:11" ht="56.25" x14ac:dyDescent="0.2">
      <c r="A115" s="47" t="s">
        <v>276</v>
      </c>
      <c r="B115" s="47" t="s">
        <v>1</v>
      </c>
      <c r="C115" s="47" t="s">
        <v>2</v>
      </c>
      <c r="D115" s="47" t="s">
        <v>139</v>
      </c>
      <c r="E115" s="78" t="s">
        <v>136</v>
      </c>
      <c r="F115" s="64" t="s">
        <v>140</v>
      </c>
      <c r="G115" s="47" t="s">
        <v>137</v>
      </c>
      <c r="H115" s="85" t="s">
        <v>138</v>
      </c>
      <c r="I115" s="85" t="s">
        <v>141</v>
      </c>
      <c r="J115" s="85" t="s">
        <v>142</v>
      </c>
      <c r="K115" s="28"/>
    </row>
    <row r="116" spans="1:11" ht="33.75" x14ac:dyDescent="0.2">
      <c r="A116" s="44" t="s">
        <v>3</v>
      </c>
      <c r="B116" s="45" t="s">
        <v>160</v>
      </c>
      <c r="C116" s="44" t="s">
        <v>4</v>
      </c>
      <c r="D116" s="46">
        <f>2700</f>
        <v>2700</v>
      </c>
      <c r="E116" s="75"/>
      <c r="F116" s="60"/>
      <c r="G116" s="23">
        <f t="shared" ref="G116" si="20">E116+E116*F116/100</f>
        <v>0</v>
      </c>
      <c r="H116" s="23">
        <f t="shared" ref="H116" si="21">D116*E116</f>
        <v>0</v>
      </c>
      <c r="I116" s="23">
        <f t="shared" ref="I116" si="22">D116*K116</f>
        <v>0</v>
      </c>
      <c r="J116" s="23">
        <f t="shared" ref="J116" si="23">H116+I116</f>
        <v>0</v>
      </c>
      <c r="K116">
        <f t="shared" ref="K116" si="24">E116*F116/100</f>
        <v>0</v>
      </c>
    </row>
    <row r="117" spans="1:11" x14ac:dyDescent="0.2">
      <c r="A117" s="86" t="s">
        <v>43</v>
      </c>
      <c r="B117" s="87"/>
      <c r="C117" s="87"/>
      <c r="D117" s="87"/>
      <c r="E117" s="79"/>
      <c r="F117" s="65"/>
      <c r="G117" s="41"/>
      <c r="H117" s="41"/>
      <c r="I117" s="41"/>
      <c r="J117" s="41"/>
    </row>
    <row r="118" spans="1:11" ht="56.25" x14ac:dyDescent="0.2">
      <c r="A118" s="2" t="s">
        <v>0</v>
      </c>
      <c r="B118" s="2" t="s">
        <v>1</v>
      </c>
      <c r="C118" s="2" t="s">
        <v>2</v>
      </c>
      <c r="D118" s="7" t="s">
        <v>139</v>
      </c>
      <c r="E118" s="72" t="s">
        <v>136</v>
      </c>
      <c r="F118" s="57" t="s">
        <v>140</v>
      </c>
      <c r="G118" s="7" t="s">
        <v>137</v>
      </c>
      <c r="H118" s="7" t="s">
        <v>138</v>
      </c>
      <c r="I118" s="7" t="s">
        <v>141</v>
      </c>
      <c r="J118" s="7" t="s">
        <v>142</v>
      </c>
    </row>
    <row r="119" spans="1:11" ht="67.5" x14ac:dyDescent="0.2">
      <c r="A119" s="4">
        <v>1</v>
      </c>
      <c r="B119" s="3" t="s">
        <v>74</v>
      </c>
      <c r="C119" s="4" t="s">
        <v>5</v>
      </c>
      <c r="D119" s="15">
        <v>2</v>
      </c>
      <c r="E119" s="81"/>
      <c r="F119" s="58"/>
      <c r="G119" s="23">
        <f t="shared" ref="G119" si="25">E119+E119*F119/100</f>
        <v>0</v>
      </c>
      <c r="H119" s="23">
        <f t="shared" ref="H119" si="26">D119*E119</f>
        <v>0</v>
      </c>
      <c r="I119" s="23">
        <f t="shared" ref="I119" si="27">D119*K119</f>
        <v>0</v>
      </c>
      <c r="J119" s="23">
        <f t="shared" ref="J119" si="28">H119+I119</f>
        <v>0</v>
      </c>
      <c r="K119">
        <f t="shared" ref="K119" si="29">E119*F119/100</f>
        <v>0</v>
      </c>
    </row>
    <row r="120" spans="1:11" ht="67.5" x14ac:dyDescent="0.2">
      <c r="A120" s="4">
        <v>2</v>
      </c>
      <c r="B120" s="3" t="s">
        <v>193</v>
      </c>
      <c r="C120" s="4" t="s">
        <v>5</v>
      </c>
      <c r="D120" s="15">
        <v>270</v>
      </c>
      <c r="E120" s="81"/>
      <c r="F120" s="58"/>
      <c r="G120" s="23">
        <f t="shared" ref="G120:G147" si="30">E120+E120*F120/100</f>
        <v>0</v>
      </c>
      <c r="H120" s="23">
        <f t="shared" ref="H120:H147" si="31">D120*E120</f>
        <v>0</v>
      </c>
      <c r="I120" s="23">
        <f t="shared" ref="I120:I147" si="32">D120*K120</f>
        <v>0</v>
      </c>
      <c r="J120" s="23">
        <f t="shared" ref="J120:J147" si="33">H120+I120</f>
        <v>0</v>
      </c>
      <c r="K120">
        <f t="shared" ref="K120:K147" si="34">E120*F120/100</f>
        <v>0</v>
      </c>
    </row>
    <row r="121" spans="1:11" ht="45" x14ac:dyDescent="0.2">
      <c r="A121" s="4">
        <v>3</v>
      </c>
      <c r="B121" s="3" t="s">
        <v>30</v>
      </c>
      <c r="C121" s="4" t="s">
        <v>5</v>
      </c>
      <c r="D121" s="15">
        <v>900</v>
      </c>
      <c r="E121" s="81"/>
      <c r="F121" s="58"/>
      <c r="G121" s="23">
        <f t="shared" si="30"/>
        <v>0</v>
      </c>
      <c r="H121" s="23">
        <f t="shared" si="31"/>
        <v>0</v>
      </c>
      <c r="I121" s="23">
        <f t="shared" si="32"/>
        <v>0</v>
      </c>
      <c r="J121" s="23">
        <f t="shared" si="33"/>
        <v>0</v>
      </c>
      <c r="K121">
        <f t="shared" si="34"/>
        <v>0</v>
      </c>
    </row>
    <row r="122" spans="1:11" ht="45" x14ac:dyDescent="0.2">
      <c r="A122" s="4">
        <v>4</v>
      </c>
      <c r="B122" s="3" t="s">
        <v>151</v>
      </c>
      <c r="C122" s="4" t="s">
        <v>5</v>
      </c>
      <c r="D122" s="15">
        <f>200</f>
        <v>200</v>
      </c>
      <c r="E122" s="81"/>
      <c r="F122" s="58"/>
      <c r="G122" s="23">
        <f t="shared" si="30"/>
        <v>0</v>
      </c>
      <c r="H122" s="23">
        <f t="shared" si="31"/>
        <v>0</v>
      </c>
      <c r="I122" s="23">
        <f t="shared" si="32"/>
        <v>0</v>
      </c>
      <c r="J122" s="23">
        <f t="shared" si="33"/>
        <v>0</v>
      </c>
      <c r="K122">
        <f t="shared" si="34"/>
        <v>0</v>
      </c>
    </row>
    <row r="123" spans="1:11" ht="78.75" x14ac:dyDescent="0.2">
      <c r="A123" s="4">
        <v>5</v>
      </c>
      <c r="B123" s="3" t="s">
        <v>7</v>
      </c>
      <c r="C123" s="4" t="s">
        <v>5</v>
      </c>
      <c r="D123" s="15">
        <f>40</f>
        <v>40</v>
      </c>
      <c r="E123" s="81"/>
      <c r="F123" s="58"/>
      <c r="G123" s="23">
        <f t="shared" si="30"/>
        <v>0</v>
      </c>
      <c r="H123" s="23">
        <f t="shared" si="31"/>
        <v>0</v>
      </c>
      <c r="I123" s="23">
        <f t="shared" si="32"/>
        <v>0</v>
      </c>
      <c r="J123" s="23">
        <f t="shared" si="33"/>
        <v>0</v>
      </c>
      <c r="K123">
        <f t="shared" si="34"/>
        <v>0</v>
      </c>
    </row>
    <row r="124" spans="1:11" ht="33.75" x14ac:dyDescent="0.2">
      <c r="A124" s="4">
        <v>6</v>
      </c>
      <c r="B124" s="8" t="s">
        <v>161</v>
      </c>
      <c r="C124" s="4" t="s">
        <v>5</v>
      </c>
      <c r="D124" s="15">
        <v>5</v>
      </c>
      <c r="E124" s="81"/>
      <c r="F124" s="58"/>
      <c r="G124" s="23">
        <f t="shared" si="30"/>
        <v>0</v>
      </c>
      <c r="H124" s="23">
        <f t="shared" si="31"/>
        <v>0</v>
      </c>
      <c r="I124" s="23">
        <f t="shared" si="32"/>
        <v>0</v>
      </c>
      <c r="J124" s="23">
        <f t="shared" si="33"/>
        <v>0</v>
      </c>
      <c r="K124">
        <f t="shared" si="34"/>
        <v>0</v>
      </c>
    </row>
    <row r="125" spans="1:11" ht="90" x14ac:dyDescent="0.2">
      <c r="A125" s="4">
        <v>7</v>
      </c>
      <c r="B125" s="3" t="s">
        <v>253</v>
      </c>
      <c r="C125" s="4" t="s">
        <v>5</v>
      </c>
      <c r="D125" s="15">
        <v>20</v>
      </c>
      <c r="E125" s="81"/>
      <c r="F125" s="58"/>
      <c r="G125" s="23">
        <f t="shared" si="30"/>
        <v>0</v>
      </c>
      <c r="H125" s="23">
        <f t="shared" si="31"/>
        <v>0</v>
      </c>
      <c r="I125" s="23">
        <f t="shared" si="32"/>
        <v>0</v>
      </c>
      <c r="J125" s="23">
        <f t="shared" si="33"/>
        <v>0</v>
      </c>
      <c r="K125">
        <f t="shared" si="34"/>
        <v>0</v>
      </c>
    </row>
    <row r="126" spans="1:11" ht="78.75" x14ac:dyDescent="0.2">
      <c r="A126" s="4">
        <v>8</v>
      </c>
      <c r="B126" s="3" t="s">
        <v>60</v>
      </c>
      <c r="C126" s="4" t="s">
        <v>5</v>
      </c>
      <c r="D126" s="15">
        <v>30</v>
      </c>
      <c r="E126" s="81"/>
      <c r="F126" s="58"/>
      <c r="G126" s="23">
        <f t="shared" si="30"/>
        <v>0</v>
      </c>
      <c r="H126" s="23">
        <f t="shared" si="31"/>
        <v>0</v>
      </c>
      <c r="I126" s="23">
        <f t="shared" si="32"/>
        <v>0</v>
      </c>
      <c r="J126" s="23">
        <f t="shared" si="33"/>
        <v>0</v>
      </c>
      <c r="K126">
        <f t="shared" si="34"/>
        <v>0</v>
      </c>
    </row>
    <row r="127" spans="1:11" ht="90" x14ac:dyDescent="0.2">
      <c r="A127" s="4">
        <v>9</v>
      </c>
      <c r="B127" s="3" t="s">
        <v>252</v>
      </c>
      <c r="C127" s="4" t="s">
        <v>5</v>
      </c>
      <c r="D127" s="15">
        <v>30</v>
      </c>
      <c r="E127" s="81"/>
      <c r="F127" s="58"/>
      <c r="G127" s="23">
        <f t="shared" si="30"/>
        <v>0</v>
      </c>
      <c r="H127" s="23">
        <f t="shared" si="31"/>
        <v>0</v>
      </c>
      <c r="I127" s="23">
        <f t="shared" si="32"/>
        <v>0</v>
      </c>
      <c r="J127" s="23">
        <f t="shared" si="33"/>
        <v>0</v>
      </c>
      <c r="K127">
        <f t="shared" si="34"/>
        <v>0</v>
      </c>
    </row>
    <row r="128" spans="1:11" ht="33.75" x14ac:dyDescent="0.2">
      <c r="A128" s="4">
        <v>10</v>
      </c>
      <c r="B128" s="3" t="s">
        <v>162</v>
      </c>
      <c r="C128" s="4" t="s">
        <v>5</v>
      </c>
      <c r="D128" s="15">
        <v>10</v>
      </c>
      <c r="E128" s="81"/>
      <c r="F128" s="58"/>
      <c r="G128" s="23">
        <f t="shared" si="30"/>
        <v>0</v>
      </c>
      <c r="H128" s="23">
        <f t="shared" si="31"/>
        <v>0</v>
      </c>
      <c r="I128" s="23">
        <f t="shared" si="32"/>
        <v>0</v>
      </c>
      <c r="J128" s="23">
        <f t="shared" si="33"/>
        <v>0</v>
      </c>
      <c r="K128">
        <f t="shared" si="34"/>
        <v>0</v>
      </c>
    </row>
    <row r="129" spans="1:11" ht="33.75" x14ac:dyDescent="0.2">
      <c r="A129" s="4">
        <v>11</v>
      </c>
      <c r="B129" s="3" t="s">
        <v>29</v>
      </c>
      <c r="C129" s="4" t="s">
        <v>5</v>
      </c>
      <c r="D129" s="15">
        <v>100</v>
      </c>
      <c r="E129" s="81"/>
      <c r="F129" s="58"/>
      <c r="G129" s="23">
        <f t="shared" si="30"/>
        <v>0</v>
      </c>
      <c r="H129" s="23">
        <f t="shared" si="31"/>
        <v>0</v>
      </c>
      <c r="I129" s="23">
        <f t="shared" si="32"/>
        <v>0</v>
      </c>
      <c r="J129" s="23">
        <f t="shared" si="33"/>
        <v>0</v>
      </c>
      <c r="K129">
        <f t="shared" si="34"/>
        <v>0</v>
      </c>
    </row>
    <row r="130" spans="1:11" ht="56.25" x14ac:dyDescent="0.2">
      <c r="A130" s="4">
        <v>12</v>
      </c>
      <c r="B130" s="3" t="s">
        <v>59</v>
      </c>
      <c r="C130" s="4" t="s">
        <v>5</v>
      </c>
      <c r="D130" s="15">
        <v>120</v>
      </c>
      <c r="E130" s="81"/>
      <c r="F130" s="58"/>
      <c r="G130" s="23">
        <f t="shared" si="30"/>
        <v>0</v>
      </c>
      <c r="H130" s="23">
        <f t="shared" si="31"/>
        <v>0</v>
      </c>
      <c r="I130" s="23">
        <f t="shared" si="32"/>
        <v>0</v>
      </c>
      <c r="J130" s="23">
        <f t="shared" si="33"/>
        <v>0</v>
      </c>
      <c r="K130">
        <f t="shared" si="34"/>
        <v>0</v>
      </c>
    </row>
    <row r="131" spans="1:11" ht="67.5" x14ac:dyDescent="0.2">
      <c r="A131" s="4">
        <v>13</v>
      </c>
      <c r="B131" s="3" t="s">
        <v>192</v>
      </c>
      <c r="C131" s="4" t="s">
        <v>5</v>
      </c>
      <c r="D131" s="15">
        <v>450</v>
      </c>
      <c r="E131" s="81"/>
      <c r="F131" s="58"/>
      <c r="G131" s="23">
        <f t="shared" si="30"/>
        <v>0</v>
      </c>
      <c r="H131" s="23">
        <f t="shared" si="31"/>
        <v>0</v>
      </c>
      <c r="I131" s="23">
        <f t="shared" si="32"/>
        <v>0</v>
      </c>
      <c r="J131" s="23">
        <f t="shared" si="33"/>
        <v>0</v>
      </c>
      <c r="K131">
        <f t="shared" si="34"/>
        <v>0</v>
      </c>
    </row>
    <row r="132" spans="1:11" ht="22.5" x14ac:dyDescent="0.2">
      <c r="A132" s="4">
        <v>14</v>
      </c>
      <c r="B132" s="3" t="s">
        <v>254</v>
      </c>
      <c r="C132" s="4" t="s">
        <v>5</v>
      </c>
      <c r="D132" s="15">
        <v>100</v>
      </c>
      <c r="E132" s="81"/>
      <c r="F132" s="58"/>
      <c r="G132" s="23">
        <f t="shared" si="30"/>
        <v>0</v>
      </c>
      <c r="H132" s="23">
        <f t="shared" si="31"/>
        <v>0</v>
      </c>
      <c r="I132" s="23">
        <f t="shared" si="32"/>
        <v>0</v>
      </c>
      <c r="J132" s="23">
        <f t="shared" si="33"/>
        <v>0</v>
      </c>
      <c r="K132">
        <f t="shared" si="34"/>
        <v>0</v>
      </c>
    </row>
    <row r="133" spans="1:11" ht="78.75" x14ac:dyDescent="0.2">
      <c r="A133" s="4">
        <v>15</v>
      </c>
      <c r="B133" s="3" t="s">
        <v>255</v>
      </c>
      <c r="C133" s="4" t="s">
        <v>5</v>
      </c>
      <c r="D133" s="15">
        <v>35</v>
      </c>
      <c r="E133" s="81"/>
      <c r="F133" s="58"/>
      <c r="G133" s="23">
        <f t="shared" si="30"/>
        <v>0</v>
      </c>
      <c r="H133" s="23">
        <f t="shared" si="31"/>
        <v>0</v>
      </c>
      <c r="I133" s="23">
        <f t="shared" si="32"/>
        <v>0</v>
      </c>
      <c r="J133" s="23">
        <f t="shared" si="33"/>
        <v>0</v>
      </c>
      <c r="K133">
        <f t="shared" si="34"/>
        <v>0</v>
      </c>
    </row>
    <row r="134" spans="1:11" ht="78.75" x14ac:dyDescent="0.2">
      <c r="A134" s="4">
        <v>16</v>
      </c>
      <c r="B134" s="8" t="s">
        <v>208</v>
      </c>
      <c r="C134" s="4" t="s">
        <v>5</v>
      </c>
      <c r="D134" s="15">
        <v>100</v>
      </c>
      <c r="E134" s="81"/>
      <c r="F134" s="58"/>
      <c r="G134" s="23">
        <f t="shared" si="30"/>
        <v>0</v>
      </c>
      <c r="H134" s="23">
        <f t="shared" si="31"/>
        <v>0</v>
      </c>
      <c r="I134" s="23">
        <f t="shared" si="32"/>
        <v>0</v>
      </c>
      <c r="J134" s="23">
        <f t="shared" si="33"/>
        <v>0</v>
      </c>
      <c r="K134">
        <f t="shared" si="34"/>
        <v>0</v>
      </c>
    </row>
    <row r="135" spans="1:11" ht="90" x14ac:dyDescent="0.2">
      <c r="A135" s="4">
        <v>17</v>
      </c>
      <c r="B135" s="3" t="s">
        <v>9</v>
      </c>
      <c r="C135" s="4" t="s">
        <v>5</v>
      </c>
      <c r="D135" s="15">
        <v>30</v>
      </c>
      <c r="E135" s="81"/>
      <c r="F135" s="58"/>
      <c r="G135" s="23">
        <f t="shared" si="30"/>
        <v>0</v>
      </c>
      <c r="H135" s="23">
        <f t="shared" si="31"/>
        <v>0</v>
      </c>
      <c r="I135" s="23">
        <f t="shared" si="32"/>
        <v>0</v>
      </c>
      <c r="J135" s="23">
        <f t="shared" si="33"/>
        <v>0</v>
      </c>
      <c r="K135">
        <f t="shared" si="34"/>
        <v>0</v>
      </c>
    </row>
    <row r="136" spans="1:11" ht="90" x14ac:dyDescent="0.2">
      <c r="A136" s="4">
        <v>18</v>
      </c>
      <c r="B136" s="3" t="s">
        <v>61</v>
      </c>
      <c r="C136" s="4" t="s">
        <v>5</v>
      </c>
      <c r="D136" s="15">
        <v>30</v>
      </c>
      <c r="E136" s="81"/>
      <c r="F136" s="58"/>
      <c r="G136" s="23">
        <f t="shared" si="30"/>
        <v>0</v>
      </c>
      <c r="H136" s="23">
        <f t="shared" si="31"/>
        <v>0</v>
      </c>
      <c r="I136" s="23">
        <f t="shared" si="32"/>
        <v>0</v>
      </c>
      <c r="J136" s="23">
        <f t="shared" si="33"/>
        <v>0</v>
      </c>
      <c r="K136">
        <f t="shared" si="34"/>
        <v>0</v>
      </c>
    </row>
    <row r="137" spans="1:11" ht="67.5" x14ac:dyDescent="0.2">
      <c r="A137" s="4">
        <v>19</v>
      </c>
      <c r="B137" s="3" t="s">
        <v>28</v>
      </c>
      <c r="C137" s="4" t="s">
        <v>5</v>
      </c>
      <c r="D137" s="15">
        <v>350</v>
      </c>
      <c r="E137" s="81"/>
      <c r="F137" s="58"/>
      <c r="G137" s="23">
        <f t="shared" si="30"/>
        <v>0</v>
      </c>
      <c r="H137" s="23">
        <f t="shared" si="31"/>
        <v>0</v>
      </c>
      <c r="I137" s="23">
        <f t="shared" si="32"/>
        <v>0</v>
      </c>
      <c r="J137" s="23">
        <f t="shared" si="33"/>
        <v>0</v>
      </c>
      <c r="K137">
        <f t="shared" si="34"/>
        <v>0</v>
      </c>
    </row>
    <row r="138" spans="1:11" ht="67.5" x14ac:dyDescent="0.2">
      <c r="A138" s="4">
        <v>20</v>
      </c>
      <c r="B138" s="3" t="s">
        <v>27</v>
      </c>
      <c r="C138" s="4" t="s">
        <v>5</v>
      </c>
      <c r="D138" s="15">
        <v>120</v>
      </c>
      <c r="E138" s="81"/>
      <c r="F138" s="58"/>
      <c r="G138" s="23">
        <f t="shared" si="30"/>
        <v>0</v>
      </c>
      <c r="H138" s="23">
        <f t="shared" si="31"/>
        <v>0</v>
      </c>
      <c r="I138" s="23">
        <f t="shared" si="32"/>
        <v>0</v>
      </c>
      <c r="J138" s="23">
        <f t="shared" si="33"/>
        <v>0</v>
      </c>
      <c r="K138">
        <f t="shared" si="34"/>
        <v>0</v>
      </c>
    </row>
    <row r="139" spans="1:11" ht="67.5" x14ac:dyDescent="0.2">
      <c r="A139" s="4">
        <v>21</v>
      </c>
      <c r="B139" s="3" t="s">
        <v>10</v>
      </c>
      <c r="C139" s="4" t="s">
        <v>5</v>
      </c>
      <c r="D139" s="15">
        <f>150</f>
        <v>150</v>
      </c>
      <c r="E139" s="81"/>
      <c r="F139" s="58"/>
      <c r="G139" s="23">
        <f t="shared" si="30"/>
        <v>0</v>
      </c>
      <c r="H139" s="23">
        <f t="shared" si="31"/>
        <v>0</v>
      </c>
      <c r="I139" s="23">
        <f t="shared" si="32"/>
        <v>0</v>
      </c>
      <c r="J139" s="23">
        <f t="shared" si="33"/>
        <v>0</v>
      </c>
      <c r="K139">
        <f t="shared" si="34"/>
        <v>0</v>
      </c>
    </row>
    <row r="140" spans="1:11" x14ac:dyDescent="0.2">
      <c r="A140" s="4">
        <v>22</v>
      </c>
      <c r="B140" s="3" t="s">
        <v>189</v>
      </c>
      <c r="C140" s="4" t="s">
        <v>4</v>
      </c>
      <c r="D140" s="15">
        <v>40</v>
      </c>
      <c r="E140" s="81"/>
      <c r="F140" s="58"/>
      <c r="G140" s="23">
        <f t="shared" si="30"/>
        <v>0</v>
      </c>
      <c r="H140" s="23">
        <f t="shared" si="31"/>
        <v>0</v>
      </c>
      <c r="I140" s="23">
        <f t="shared" si="32"/>
        <v>0</v>
      </c>
      <c r="J140" s="23">
        <f t="shared" si="33"/>
        <v>0</v>
      </c>
      <c r="K140">
        <f t="shared" si="34"/>
        <v>0</v>
      </c>
    </row>
    <row r="141" spans="1:11" ht="90" x14ac:dyDescent="0.2">
      <c r="A141" s="18">
        <v>23</v>
      </c>
      <c r="B141" s="17" t="s">
        <v>75</v>
      </c>
      <c r="C141" s="18" t="s">
        <v>5</v>
      </c>
      <c r="D141" s="19">
        <v>30</v>
      </c>
      <c r="E141" s="81"/>
      <c r="F141" s="58"/>
      <c r="G141" s="23">
        <f t="shared" si="30"/>
        <v>0</v>
      </c>
      <c r="H141" s="23">
        <f t="shared" si="31"/>
        <v>0</v>
      </c>
      <c r="I141" s="23">
        <f t="shared" si="32"/>
        <v>0</v>
      </c>
      <c r="J141" s="23">
        <f t="shared" si="33"/>
        <v>0</v>
      </c>
      <c r="K141">
        <f t="shared" si="34"/>
        <v>0</v>
      </c>
    </row>
    <row r="142" spans="1:11" ht="90" x14ac:dyDescent="0.2">
      <c r="A142" s="6">
        <v>24</v>
      </c>
      <c r="B142" s="5" t="s">
        <v>256</v>
      </c>
      <c r="C142" s="6" t="s">
        <v>5</v>
      </c>
      <c r="D142" s="6">
        <v>30</v>
      </c>
      <c r="E142" s="81"/>
      <c r="F142" s="58"/>
      <c r="G142" s="23">
        <f t="shared" si="30"/>
        <v>0</v>
      </c>
      <c r="H142" s="23">
        <f t="shared" si="31"/>
        <v>0</v>
      </c>
      <c r="I142" s="23">
        <f t="shared" si="32"/>
        <v>0</v>
      </c>
      <c r="J142" s="23">
        <f t="shared" si="33"/>
        <v>0</v>
      </c>
      <c r="K142">
        <f t="shared" si="34"/>
        <v>0</v>
      </c>
    </row>
    <row r="143" spans="1:11" ht="90" x14ac:dyDescent="0.2">
      <c r="A143" s="6">
        <v>25</v>
      </c>
      <c r="B143" s="5" t="s">
        <v>257</v>
      </c>
      <c r="C143" s="6" t="s">
        <v>5</v>
      </c>
      <c r="D143" s="6">
        <v>300</v>
      </c>
      <c r="E143" s="81"/>
      <c r="F143" s="58"/>
      <c r="G143" s="23">
        <f t="shared" si="30"/>
        <v>0</v>
      </c>
      <c r="H143" s="23">
        <f t="shared" si="31"/>
        <v>0</v>
      </c>
      <c r="I143" s="23">
        <f t="shared" si="32"/>
        <v>0</v>
      </c>
      <c r="J143" s="23">
        <f t="shared" si="33"/>
        <v>0</v>
      </c>
      <c r="K143">
        <f t="shared" si="34"/>
        <v>0</v>
      </c>
    </row>
    <row r="144" spans="1:11" ht="90" x14ac:dyDescent="0.2">
      <c r="A144" s="6">
        <v>26</v>
      </c>
      <c r="B144" s="5" t="s">
        <v>209</v>
      </c>
      <c r="C144" s="6" t="s">
        <v>5</v>
      </c>
      <c r="D144" s="6">
        <v>280</v>
      </c>
      <c r="E144" s="81"/>
      <c r="F144" s="58"/>
      <c r="G144" s="23">
        <f t="shared" si="30"/>
        <v>0</v>
      </c>
      <c r="H144" s="23">
        <f t="shared" si="31"/>
        <v>0</v>
      </c>
      <c r="I144" s="23">
        <f t="shared" si="32"/>
        <v>0</v>
      </c>
      <c r="J144" s="23">
        <f t="shared" si="33"/>
        <v>0</v>
      </c>
      <c r="K144">
        <f t="shared" si="34"/>
        <v>0</v>
      </c>
    </row>
    <row r="145" spans="1:11" ht="67.5" x14ac:dyDescent="0.2">
      <c r="A145" s="6">
        <v>27</v>
      </c>
      <c r="B145" s="5" t="s">
        <v>194</v>
      </c>
      <c r="C145" s="6" t="s">
        <v>5</v>
      </c>
      <c r="D145" s="6">
        <v>50</v>
      </c>
      <c r="E145" s="81"/>
      <c r="F145" s="58"/>
      <c r="G145" s="23">
        <f t="shared" si="30"/>
        <v>0</v>
      </c>
      <c r="H145" s="23">
        <f t="shared" si="31"/>
        <v>0</v>
      </c>
      <c r="I145" s="23">
        <f t="shared" si="32"/>
        <v>0</v>
      </c>
      <c r="J145" s="23">
        <f t="shared" si="33"/>
        <v>0</v>
      </c>
      <c r="K145">
        <f t="shared" si="34"/>
        <v>0</v>
      </c>
    </row>
    <row r="146" spans="1:11" ht="45" x14ac:dyDescent="0.2">
      <c r="A146" s="6">
        <v>28</v>
      </c>
      <c r="B146" s="5" t="s">
        <v>258</v>
      </c>
      <c r="C146" s="6" t="s">
        <v>5</v>
      </c>
      <c r="D146" s="6">
        <f>100</f>
        <v>100</v>
      </c>
      <c r="E146" s="81"/>
      <c r="F146" s="58"/>
      <c r="G146" s="23">
        <f t="shared" si="30"/>
        <v>0</v>
      </c>
      <c r="H146" s="23">
        <f t="shared" si="31"/>
        <v>0</v>
      </c>
      <c r="I146" s="23">
        <f t="shared" si="32"/>
        <v>0</v>
      </c>
      <c r="J146" s="23">
        <f t="shared" si="33"/>
        <v>0</v>
      </c>
      <c r="K146">
        <f t="shared" si="34"/>
        <v>0</v>
      </c>
    </row>
    <row r="147" spans="1:11" ht="45" x14ac:dyDescent="0.2">
      <c r="A147" s="6">
        <v>29</v>
      </c>
      <c r="B147" s="5" t="s">
        <v>259</v>
      </c>
      <c r="C147" s="6" t="s">
        <v>5</v>
      </c>
      <c r="D147" s="6">
        <f>300</f>
        <v>300</v>
      </c>
      <c r="E147" s="81"/>
      <c r="F147" s="58"/>
      <c r="G147" s="23">
        <f t="shared" si="30"/>
        <v>0</v>
      </c>
      <c r="H147" s="23">
        <f t="shared" si="31"/>
        <v>0</v>
      </c>
      <c r="I147" s="23">
        <f t="shared" si="32"/>
        <v>0</v>
      </c>
      <c r="J147" s="23">
        <f t="shared" si="33"/>
        <v>0</v>
      </c>
      <c r="K147">
        <f t="shared" si="34"/>
        <v>0</v>
      </c>
    </row>
    <row r="148" spans="1:11" x14ac:dyDescent="0.2">
      <c r="A148" s="53"/>
      <c r="B148" s="67"/>
      <c r="C148" s="53"/>
      <c r="D148" s="53"/>
      <c r="E148" s="73"/>
      <c r="F148" s="58"/>
      <c r="G148" s="23">
        <f>SUM(G119:G147)</f>
        <v>0</v>
      </c>
      <c r="H148" s="23">
        <f t="shared" ref="H148:K148" si="35">SUM(H119:H147)</f>
        <v>0</v>
      </c>
      <c r="I148" s="23">
        <f t="shared" si="35"/>
        <v>0</v>
      </c>
      <c r="J148" s="23">
        <f t="shared" si="35"/>
        <v>0</v>
      </c>
      <c r="K148" s="23">
        <f t="shared" si="35"/>
        <v>0</v>
      </c>
    </row>
    <row r="149" spans="1:11" x14ac:dyDescent="0.2">
      <c r="A149" s="86" t="s">
        <v>108</v>
      </c>
      <c r="B149" s="87"/>
      <c r="C149" s="87"/>
      <c r="D149" s="87"/>
      <c r="E149" s="79"/>
      <c r="F149" s="65"/>
      <c r="G149" s="41"/>
      <c r="H149" s="41"/>
      <c r="I149" s="41"/>
      <c r="J149" s="41"/>
    </row>
    <row r="150" spans="1:11" ht="56.25" x14ac:dyDescent="0.2">
      <c r="A150" s="7" t="s">
        <v>0</v>
      </c>
      <c r="B150" s="21" t="s">
        <v>1</v>
      </c>
      <c r="C150" s="7" t="s">
        <v>2</v>
      </c>
      <c r="D150" s="7" t="s">
        <v>139</v>
      </c>
      <c r="E150" s="72" t="s">
        <v>136</v>
      </c>
      <c r="F150" s="57" t="s">
        <v>140</v>
      </c>
      <c r="G150" s="92" t="s">
        <v>137</v>
      </c>
      <c r="H150" s="92" t="s">
        <v>138</v>
      </c>
      <c r="I150" s="92" t="s">
        <v>141</v>
      </c>
      <c r="J150" s="92" t="s">
        <v>142</v>
      </c>
    </row>
    <row r="151" spans="1:11" ht="33.75" x14ac:dyDescent="0.2">
      <c r="A151" s="37">
        <v>1</v>
      </c>
      <c r="B151" s="5" t="s">
        <v>31</v>
      </c>
      <c r="C151" s="6" t="s">
        <v>4</v>
      </c>
      <c r="D151" s="6">
        <v>20</v>
      </c>
      <c r="E151" s="81"/>
      <c r="F151" s="58"/>
      <c r="G151" s="23">
        <f t="shared" ref="G151" si="36">E151+E151*F151/100</f>
        <v>0</v>
      </c>
      <c r="H151" s="23">
        <f t="shared" ref="H151" si="37">D151*E151</f>
        <v>0</v>
      </c>
      <c r="I151" s="23">
        <f t="shared" ref="I151" si="38">D151*K151</f>
        <v>0</v>
      </c>
      <c r="J151" s="23">
        <f t="shared" ref="J151" si="39">H151+I151</f>
        <v>0</v>
      </c>
      <c r="K151">
        <f t="shared" ref="K151" si="40">E151*F151/100</f>
        <v>0</v>
      </c>
    </row>
    <row r="152" spans="1:11" ht="33.75" x14ac:dyDescent="0.2">
      <c r="A152" s="6">
        <v>2</v>
      </c>
      <c r="B152" s="5" t="s">
        <v>260</v>
      </c>
      <c r="C152" s="6" t="s">
        <v>4</v>
      </c>
      <c r="D152" s="6">
        <v>20</v>
      </c>
      <c r="E152" s="81"/>
      <c r="F152" s="58"/>
      <c r="G152" s="23">
        <f t="shared" ref="G152:G155" si="41">E152+E152*F152/100</f>
        <v>0</v>
      </c>
      <c r="H152" s="23">
        <f t="shared" ref="H152:H155" si="42">D152*E152</f>
        <v>0</v>
      </c>
      <c r="I152" s="23">
        <f t="shared" ref="I152:I155" si="43">D152*K152</f>
        <v>0</v>
      </c>
      <c r="J152" s="23">
        <f t="shared" ref="J152:J155" si="44">H152+I152</f>
        <v>0</v>
      </c>
      <c r="K152">
        <f t="shared" ref="K152:K155" si="45">E152*F152/100</f>
        <v>0</v>
      </c>
    </row>
    <row r="153" spans="1:11" ht="56.25" x14ac:dyDescent="0.2">
      <c r="A153" s="6">
        <v>4</v>
      </c>
      <c r="B153" s="22" t="s">
        <v>261</v>
      </c>
      <c r="C153" s="37" t="s">
        <v>5</v>
      </c>
      <c r="D153" s="37">
        <v>350</v>
      </c>
      <c r="E153" s="81"/>
      <c r="F153" s="58"/>
      <c r="G153" s="23">
        <f t="shared" si="41"/>
        <v>0</v>
      </c>
      <c r="H153" s="23">
        <f t="shared" si="42"/>
        <v>0</v>
      </c>
      <c r="I153" s="23">
        <f t="shared" si="43"/>
        <v>0</v>
      </c>
      <c r="J153" s="23">
        <f t="shared" si="44"/>
        <v>0</v>
      </c>
      <c r="K153">
        <f t="shared" si="45"/>
        <v>0</v>
      </c>
    </row>
    <row r="154" spans="1:11" ht="33.75" x14ac:dyDescent="0.2">
      <c r="A154" s="6">
        <v>5</v>
      </c>
      <c r="B154" s="5" t="s">
        <v>262</v>
      </c>
      <c r="C154" s="6" t="s">
        <v>5</v>
      </c>
      <c r="D154" s="6">
        <v>950</v>
      </c>
      <c r="E154" s="81"/>
      <c r="F154" s="58"/>
      <c r="G154" s="23">
        <f t="shared" si="41"/>
        <v>0</v>
      </c>
      <c r="H154" s="23">
        <f t="shared" si="42"/>
        <v>0</v>
      </c>
      <c r="I154" s="23">
        <f t="shared" si="43"/>
        <v>0</v>
      </c>
      <c r="J154" s="23">
        <f t="shared" si="44"/>
        <v>0</v>
      </c>
      <c r="K154">
        <f t="shared" si="45"/>
        <v>0</v>
      </c>
    </row>
    <row r="155" spans="1:11" ht="56.25" x14ac:dyDescent="0.2">
      <c r="A155" s="6">
        <v>7</v>
      </c>
      <c r="B155" s="5" t="s">
        <v>190</v>
      </c>
      <c r="C155" s="6" t="s">
        <v>4</v>
      </c>
      <c r="D155" s="6">
        <v>20</v>
      </c>
      <c r="E155" s="81"/>
      <c r="F155" s="58"/>
      <c r="G155" s="23">
        <f t="shared" si="41"/>
        <v>0</v>
      </c>
      <c r="H155" s="23">
        <f t="shared" si="42"/>
        <v>0</v>
      </c>
      <c r="I155" s="23">
        <f t="shared" si="43"/>
        <v>0</v>
      </c>
      <c r="J155" s="23">
        <f t="shared" si="44"/>
        <v>0</v>
      </c>
      <c r="K155">
        <f t="shared" si="45"/>
        <v>0</v>
      </c>
    </row>
    <row r="156" spans="1:11" x14ac:dyDescent="0.2">
      <c r="A156" s="53"/>
      <c r="B156" s="67"/>
      <c r="C156" s="53"/>
      <c r="D156" s="53"/>
      <c r="E156" s="73"/>
      <c r="F156" s="58"/>
      <c r="G156" s="23"/>
      <c r="H156" s="23">
        <f>SUM(H151:H155)</f>
        <v>0</v>
      </c>
      <c r="I156" s="23">
        <f>SUM(I151:I155)</f>
        <v>0</v>
      </c>
      <c r="J156" s="23">
        <f>SUM(J151:J155)</f>
        <v>0</v>
      </c>
      <c r="K156" s="70">
        <f>SUM(K151:K155)</f>
        <v>0</v>
      </c>
    </row>
    <row r="157" spans="1:11" x14ac:dyDescent="0.2">
      <c r="A157" s="86" t="s">
        <v>145</v>
      </c>
      <c r="B157" s="87"/>
      <c r="C157" s="87"/>
      <c r="D157" s="87"/>
      <c r="E157" s="79"/>
      <c r="F157" s="65"/>
      <c r="G157" s="41"/>
      <c r="H157" s="41"/>
      <c r="I157" s="41"/>
      <c r="J157" s="41"/>
    </row>
    <row r="158" spans="1:11" ht="56.25" x14ac:dyDescent="0.2">
      <c r="A158" s="2" t="s">
        <v>0</v>
      </c>
      <c r="B158" s="2" t="s">
        <v>1</v>
      </c>
      <c r="C158" s="2" t="s">
        <v>2</v>
      </c>
      <c r="D158" s="7" t="s">
        <v>139</v>
      </c>
      <c r="E158" s="72" t="s">
        <v>136</v>
      </c>
      <c r="F158" s="57" t="s">
        <v>140</v>
      </c>
      <c r="G158" s="92" t="s">
        <v>137</v>
      </c>
      <c r="H158" s="92" t="s">
        <v>138</v>
      </c>
      <c r="I158" s="92" t="s">
        <v>141</v>
      </c>
      <c r="J158" s="92" t="s">
        <v>142</v>
      </c>
    </row>
    <row r="159" spans="1:11" ht="78.75" x14ac:dyDescent="0.2">
      <c r="A159" s="6">
        <v>2</v>
      </c>
      <c r="B159" s="5" t="s">
        <v>223</v>
      </c>
      <c r="C159" s="6" t="s">
        <v>4</v>
      </c>
      <c r="D159" s="14">
        <v>500</v>
      </c>
      <c r="E159" s="81"/>
      <c r="F159" s="58"/>
      <c r="G159" s="23">
        <f t="shared" ref="G159:G185" si="46">E159+E159*F159/100</f>
        <v>0</v>
      </c>
      <c r="H159" s="23">
        <f t="shared" ref="H159:H185" si="47">D159*E159</f>
        <v>0</v>
      </c>
      <c r="I159" s="23">
        <f t="shared" ref="I159:I185" si="48">D159*K159</f>
        <v>0</v>
      </c>
      <c r="J159" s="23">
        <f t="shared" ref="J159:J185" si="49">H159+I159</f>
        <v>0</v>
      </c>
      <c r="K159">
        <f t="shared" ref="K159:K185" si="50">E159*F159/100</f>
        <v>0</v>
      </c>
    </row>
    <row r="160" spans="1:11" ht="78.75" x14ac:dyDescent="0.2">
      <c r="A160" s="4">
        <v>3</v>
      </c>
      <c r="B160" s="5" t="s">
        <v>224</v>
      </c>
      <c r="C160" s="6" t="s">
        <v>6</v>
      </c>
      <c r="D160" s="14">
        <v>300</v>
      </c>
      <c r="E160" s="81"/>
      <c r="F160" s="58"/>
      <c r="G160" s="23">
        <f t="shared" si="46"/>
        <v>0</v>
      </c>
      <c r="H160" s="23">
        <f t="shared" si="47"/>
        <v>0</v>
      </c>
      <c r="I160" s="23">
        <f t="shared" si="48"/>
        <v>0</v>
      </c>
      <c r="J160" s="23">
        <f t="shared" si="49"/>
        <v>0</v>
      </c>
      <c r="K160">
        <f t="shared" si="50"/>
        <v>0</v>
      </c>
    </row>
    <row r="161" spans="1:11" ht="78.75" x14ac:dyDescent="0.2">
      <c r="A161" s="6">
        <v>4</v>
      </c>
      <c r="B161" s="5" t="s">
        <v>117</v>
      </c>
      <c r="C161" s="6" t="s">
        <v>4</v>
      </c>
      <c r="D161" s="14">
        <v>350</v>
      </c>
      <c r="E161" s="81"/>
      <c r="F161" s="58"/>
      <c r="G161" s="23">
        <f t="shared" si="46"/>
        <v>0</v>
      </c>
      <c r="H161" s="23">
        <f t="shared" si="47"/>
        <v>0</v>
      </c>
      <c r="I161" s="23">
        <f t="shared" si="48"/>
        <v>0</v>
      </c>
      <c r="J161" s="23">
        <f t="shared" si="49"/>
        <v>0</v>
      </c>
      <c r="K161">
        <f t="shared" si="50"/>
        <v>0</v>
      </c>
    </row>
    <row r="162" spans="1:11" ht="33.75" x14ac:dyDescent="0.2">
      <c r="A162" s="4">
        <v>5</v>
      </c>
      <c r="B162" s="5" t="s">
        <v>180</v>
      </c>
      <c r="C162" s="6" t="s">
        <v>4</v>
      </c>
      <c r="D162" s="14">
        <v>260</v>
      </c>
      <c r="E162" s="81"/>
      <c r="F162" s="58"/>
      <c r="G162" s="23">
        <f t="shared" si="46"/>
        <v>0</v>
      </c>
      <c r="H162" s="23">
        <f t="shared" si="47"/>
        <v>0</v>
      </c>
      <c r="I162" s="23">
        <f t="shared" si="48"/>
        <v>0</v>
      </c>
      <c r="J162" s="23">
        <f t="shared" si="49"/>
        <v>0</v>
      </c>
      <c r="K162">
        <f t="shared" si="50"/>
        <v>0</v>
      </c>
    </row>
    <row r="163" spans="1:11" ht="33.75" x14ac:dyDescent="0.2">
      <c r="A163" s="6">
        <v>6</v>
      </c>
      <c r="B163" s="10" t="s">
        <v>181</v>
      </c>
      <c r="C163" s="6" t="s">
        <v>4</v>
      </c>
      <c r="D163" s="14">
        <v>350</v>
      </c>
      <c r="E163" s="81"/>
      <c r="F163" s="58"/>
      <c r="G163" s="23">
        <f t="shared" si="46"/>
        <v>0</v>
      </c>
      <c r="H163" s="23">
        <f t="shared" si="47"/>
        <v>0</v>
      </c>
      <c r="I163" s="23">
        <f t="shared" si="48"/>
        <v>0</v>
      </c>
      <c r="J163" s="23">
        <f t="shared" si="49"/>
        <v>0</v>
      </c>
      <c r="K163">
        <f t="shared" si="50"/>
        <v>0</v>
      </c>
    </row>
    <row r="164" spans="1:11" ht="45" x14ac:dyDescent="0.2">
      <c r="A164" s="4">
        <v>7</v>
      </c>
      <c r="B164" s="5" t="s">
        <v>191</v>
      </c>
      <c r="C164" s="6" t="s">
        <v>4</v>
      </c>
      <c r="D164" s="14">
        <v>160</v>
      </c>
      <c r="E164" s="81"/>
      <c r="F164" s="58"/>
      <c r="G164" s="23">
        <f t="shared" si="46"/>
        <v>0</v>
      </c>
      <c r="H164" s="23">
        <f t="shared" si="47"/>
        <v>0</v>
      </c>
      <c r="I164" s="23">
        <f t="shared" si="48"/>
        <v>0</v>
      </c>
      <c r="J164" s="23">
        <f t="shared" si="49"/>
        <v>0</v>
      </c>
      <c r="K164">
        <f t="shared" si="50"/>
        <v>0</v>
      </c>
    </row>
    <row r="165" spans="1:11" ht="67.5" x14ac:dyDescent="0.2">
      <c r="A165" s="6">
        <v>8</v>
      </c>
      <c r="B165" s="5" t="s">
        <v>118</v>
      </c>
      <c r="C165" s="6" t="s">
        <v>4</v>
      </c>
      <c r="D165" s="14">
        <v>550</v>
      </c>
      <c r="E165" s="81"/>
      <c r="F165" s="58"/>
      <c r="G165" s="23">
        <f t="shared" si="46"/>
        <v>0</v>
      </c>
      <c r="H165" s="23">
        <f t="shared" si="47"/>
        <v>0</v>
      </c>
      <c r="I165" s="23">
        <f t="shared" si="48"/>
        <v>0</v>
      </c>
      <c r="J165" s="23">
        <f t="shared" si="49"/>
        <v>0</v>
      </c>
      <c r="K165">
        <f t="shared" si="50"/>
        <v>0</v>
      </c>
    </row>
    <row r="166" spans="1:11" ht="56.25" x14ac:dyDescent="0.2">
      <c r="A166" s="4">
        <v>9</v>
      </c>
      <c r="B166" s="12" t="s">
        <v>219</v>
      </c>
      <c r="C166" s="25" t="s">
        <v>172</v>
      </c>
      <c r="D166" s="30">
        <v>540</v>
      </c>
      <c r="E166" s="81"/>
      <c r="F166" s="58"/>
      <c r="G166" s="23">
        <f t="shared" si="46"/>
        <v>0</v>
      </c>
      <c r="H166" s="23">
        <f t="shared" si="47"/>
        <v>0</v>
      </c>
      <c r="I166" s="23">
        <f t="shared" si="48"/>
        <v>0</v>
      </c>
      <c r="J166" s="23">
        <f t="shared" si="49"/>
        <v>0</v>
      </c>
      <c r="K166">
        <f t="shared" si="50"/>
        <v>0</v>
      </c>
    </row>
    <row r="167" spans="1:11" ht="45" x14ac:dyDescent="0.2">
      <c r="A167" s="6">
        <v>10</v>
      </c>
      <c r="B167" s="5" t="s">
        <v>37</v>
      </c>
      <c r="C167" s="6" t="s">
        <v>4</v>
      </c>
      <c r="D167" s="14">
        <v>1500</v>
      </c>
      <c r="E167" s="81"/>
      <c r="F167" s="58"/>
      <c r="G167" s="23">
        <f t="shared" si="46"/>
        <v>0</v>
      </c>
      <c r="H167" s="23">
        <f t="shared" si="47"/>
        <v>0</v>
      </c>
      <c r="I167" s="23">
        <f t="shared" si="48"/>
        <v>0</v>
      </c>
      <c r="J167" s="23">
        <f t="shared" si="49"/>
        <v>0</v>
      </c>
      <c r="K167">
        <f t="shared" si="50"/>
        <v>0</v>
      </c>
    </row>
    <row r="168" spans="1:11" ht="78.75" x14ac:dyDescent="0.2">
      <c r="A168" s="4">
        <v>11</v>
      </c>
      <c r="B168" s="5" t="s">
        <v>202</v>
      </c>
      <c r="C168" s="6" t="s">
        <v>185</v>
      </c>
      <c r="D168" s="14">
        <v>30</v>
      </c>
      <c r="E168" s="81"/>
      <c r="F168" s="58"/>
      <c r="G168" s="23">
        <f t="shared" si="46"/>
        <v>0</v>
      </c>
      <c r="H168" s="23">
        <f t="shared" si="47"/>
        <v>0</v>
      </c>
      <c r="I168" s="23">
        <f t="shared" si="48"/>
        <v>0</v>
      </c>
      <c r="J168" s="23">
        <f t="shared" si="49"/>
        <v>0</v>
      </c>
      <c r="K168">
        <f t="shared" si="50"/>
        <v>0</v>
      </c>
    </row>
    <row r="169" spans="1:11" ht="56.25" x14ac:dyDescent="0.2">
      <c r="A169" s="6">
        <v>12</v>
      </c>
      <c r="B169" s="5" t="s">
        <v>263</v>
      </c>
      <c r="C169" s="6" t="s">
        <v>4</v>
      </c>
      <c r="D169" s="14">
        <v>1000</v>
      </c>
      <c r="E169" s="81"/>
      <c r="F169" s="58"/>
      <c r="G169" s="23">
        <f t="shared" si="46"/>
        <v>0</v>
      </c>
      <c r="H169" s="23">
        <f t="shared" si="47"/>
        <v>0</v>
      </c>
      <c r="I169" s="23">
        <f t="shared" si="48"/>
        <v>0</v>
      </c>
      <c r="J169" s="23">
        <f t="shared" si="49"/>
        <v>0</v>
      </c>
      <c r="K169">
        <f t="shared" si="50"/>
        <v>0</v>
      </c>
    </row>
    <row r="170" spans="1:11" ht="34.5" x14ac:dyDescent="0.2">
      <c r="A170" s="6">
        <v>14</v>
      </c>
      <c r="B170" s="5" t="s">
        <v>281</v>
      </c>
      <c r="C170" s="6" t="s">
        <v>4</v>
      </c>
      <c r="D170" s="6">
        <v>5</v>
      </c>
      <c r="E170" s="81"/>
      <c r="F170" s="58"/>
      <c r="G170" s="23">
        <f t="shared" si="46"/>
        <v>0</v>
      </c>
      <c r="H170" s="23">
        <f t="shared" si="47"/>
        <v>0</v>
      </c>
      <c r="I170" s="23">
        <f t="shared" si="48"/>
        <v>0</v>
      </c>
      <c r="J170" s="23">
        <f t="shared" si="49"/>
        <v>0</v>
      </c>
      <c r="K170">
        <f t="shared" si="50"/>
        <v>0</v>
      </c>
    </row>
    <row r="171" spans="1:11" ht="22.5" x14ac:dyDescent="0.2">
      <c r="A171" s="4">
        <v>15</v>
      </c>
      <c r="B171" s="3" t="s">
        <v>36</v>
      </c>
      <c r="C171" s="4" t="s">
        <v>4</v>
      </c>
      <c r="D171" s="15">
        <v>170</v>
      </c>
      <c r="E171" s="81"/>
      <c r="F171" s="58"/>
      <c r="G171" s="23">
        <f t="shared" si="46"/>
        <v>0</v>
      </c>
      <c r="H171" s="23">
        <f t="shared" si="47"/>
        <v>0</v>
      </c>
      <c r="I171" s="23">
        <f t="shared" si="48"/>
        <v>0</v>
      </c>
      <c r="J171" s="23">
        <f t="shared" si="49"/>
        <v>0</v>
      </c>
      <c r="K171">
        <f t="shared" si="50"/>
        <v>0</v>
      </c>
    </row>
    <row r="172" spans="1:11" ht="56.25" x14ac:dyDescent="0.2">
      <c r="A172" s="53">
        <v>16</v>
      </c>
      <c r="B172" s="26" t="s">
        <v>230</v>
      </c>
      <c r="C172" s="25" t="s">
        <v>231</v>
      </c>
      <c r="D172" s="30">
        <v>40</v>
      </c>
      <c r="E172" s="81"/>
      <c r="F172" s="58"/>
      <c r="G172" s="23">
        <f t="shared" si="46"/>
        <v>0</v>
      </c>
      <c r="H172" s="23">
        <f t="shared" si="47"/>
        <v>0</v>
      </c>
      <c r="I172" s="23">
        <f t="shared" si="48"/>
        <v>0</v>
      </c>
      <c r="J172" s="23">
        <f t="shared" si="49"/>
        <v>0</v>
      </c>
      <c r="K172">
        <f t="shared" si="50"/>
        <v>0</v>
      </c>
    </row>
    <row r="173" spans="1:11" ht="56.25" x14ac:dyDescent="0.2">
      <c r="A173" s="6">
        <v>17</v>
      </c>
      <c r="B173" s="5" t="s">
        <v>264</v>
      </c>
      <c r="C173" s="6" t="s">
        <v>5</v>
      </c>
      <c r="D173" s="14">
        <f>250</f>
        <v>250</v>
      </c>
      <c r="E173" s="81"/>
      <c r="F173" s="58"/>
      <c r="G173" s="23">
        <f t="shared" si="46"/>
        <v>0</v>
      </c>
      <c r="H173" s="23">
        <f t="shared" si="47"/>
        <v>0</v>
      </c>
      <c r="I173" s="23">
        <f t="shared" si="48"/>
        <v>0</v>
      </c>
      <c r="J173" s="23">
        <f t="shared" si="49"/>
        <v>0</v>
      </c>
      <c r="K173">
        <f t="shared" si="50"/>
        <v>0</v>
      </c>
    </row>
    <row r="174" spans="1:11" ht="78.75" x14ac:dyDescent="0.2">
      <c r="A174" s="4">
        <v>18</v>
      </c>
      <c r="B174" s="27" t="s">
        <v>216</v>
      </c>
      <c r="C174" s="25" t="s">
        <v>229</v>
      </c>
      <c r="D174" s="30">
        <v>30</v>
      </c>
      <c r="E174" s="81"/>
      <c r="F174" s="58"/>
      <c r="G174" s="23">
        <f t="shared" si="46"/>
        <v>0</v>
      </c>
      <c r="H174" s="23">
        <f t="shared" si="47"/>
        <v>0</v>
      </c>
      <c r="I174" s="23">
        <f t="shared" si="48"/>
        <v>0</v>
      </c>
      <c r="J174" s="23">
        <f t="shared" si="49"/>
        <v>0</v>
      </c>
      <c r="K174">
        <f t="shared" si="50"/>
        <v>0</v>
      </c>
    </row>
    <row r="175" spans="1:11" ht="56.25" x14ac:dyDescent="0.2">
      <c r="A175" s="6">
        <v>19</v>
      </c>
      <c r="B175" s="12" t="s">
        <v>222</v>
      </c>
      <c r="C175" s="25" t="s">
        <v>6</v>
      </c>
      <c r="D175" s="30">
        <v>50</v>
      </c>
      <c r="E175" s="81"/>
      <c r="F175" s="58"/>
      <c r="G175" s="23">
        <f t="shared" si="46"/>
        <v>0</v>
      </c>
      <c r="H175" s="23">
        <f t="shared" si="47"/>
        <v>0</v>
      </c>
      <c r="I175" s="23">
        <f t="shared" si="48"/>
        <v>0</v>
      </c>
      <c r="J175" s="23">
        <f t="shared" si="49"/>
        <v>0</v>
      </c>
      <c r="K175">
        <f t="shared" si="50"/>
        <v>0</v>
      </c>
    </row>
    <row r="176" spans="1:11" ht="67.5" x14ac:dyDescent="0.2">
      <c r="A176" s="4">
        <v>20</v>
      </c>
      <c r="B176" s="5" t="s">
        <v>210</v>
      </c>
      <c r="C176" s="6" t="s">
        <v>5</v>
      </c>
      <c r="D176" s="14">
        <f>150</f>
        <v>150</v>
      </c>
      <c r="E176" s="81"/>
      <c r="F176" s="58"/>
      <c r="G176" s="23">
        <f t="shared" si="46"/>
        <v>0</v>
      </c>
      <c r="H176" s="23">
        <f t="shared" si="47"/>
        <v>0</v>
      </c>
      <c r="I176" s="23">
        <f t="shared" si="48"/>
        <v>0</v>
      </c>
      <c r="J176" s="23">
        <f t="shared" si="49"/>
        <v>0</v>
      </c>
      <c r="K176">
        <f t="shared" si="50"/>
        <v>0</v>
      </c>
    </row>
    <row r="177" spans="1:11" ht="67.5" x14ac:dyDescent="0.2">
      <c r="A177" s="6">
        <v>21</v>
      </c>
      <c r="B177" s="5" t="s">
        <v>201</v>
      </c>
      <c r="C177" s="6" t="s">
        <v>4</v>
      </c>
      <c r="D177" s="14">
        <v>650</v>
      </c>
      <c r="E177" s="81"/>
      <c r="F177" s="58"/>
      <c r="G177" s="23">
        <f t="shared" si="46"/>
        <v>0</v>
      </c>
      <c r="H177" s="23">
        <f t="shared" si="47"/>
        <v>0</v>
      </c>
      <c r="I177" s="23">
        <f t="shared" si="48"/>
        <v>0</v>
      </c>
      <c r="J177" s="23">
        <f t="shared" si="49"/>
        <v>0</v>
      </c>
      <c r="K177">
        <f t="shared" si="50"/>
        <v>0</v>
      </c>
    </row>
    <row r="178" spans="1:11" ht="56.25" x14ac:dyDescent="0.2">
      <c r="A178" s="6">
        <v>23</v>
      </c>
      <c r="B178" s="5" t="s">
        <v>119</v>
      </c>
      <c r="C178" s="6" t="s">
        <v>4</v>
      </c>
      <c r="D178" s="6">
        <v>100</v>
      </c>
      <c r="E178" s="81"/>
      <c r="F178" s="58"/>
      <c r="G178" s="23">
        <f t="shared" si="46"/>
        <v>0</v>
      </c>
      <c r="H178" s="23">
        <f t="shared" si="47"/>
        <v>0</v>
      </c>
      <c r="I178" s="23">
        <f t="shared" si="48"/>
        <v>0</v>
      </c>
      <c r="J178" s="23">
        <f t="shared" si="49"/>
        <v>0</v>
      </c>
      <c r="K178">
        <f t="shared" si="50"/>
        <v>0</v>
      </c>
    </row>
    <row r="179" spans="1:11" ht="33.75" x14ac:dyDescent="0.2">
      <c r="A179" s="6">
        <v>24</v>
      </c>
      <c r="B179" s="10" t="s">
        <v>84</v>
      </c>
      <c r="C179" s="6" t="s">
        <v>4</v>
      </c>
      <c r="D179" s="6">
        <v>40</v>
      </c>
      <c r="E179" s="81"/>
      <c r="F179" s="58"/>
      <c r="G179" s="23">
        <f t="shared" si="46"/>
        <v>0</v>
      </c>
      <c r="H179" s="23">
        <f t="shared" si="47"/>
        <v>0</v>
      </c>
      <c r="I179" s="23">
        <f t="shared" si="48"/>
        <v>0</v>
      </c>
      <c r="J179" s="23">
        <f t="shared" si="49"/>
        <v>0</v>
      </c>
      <c r="K179">
        <f t="shared" si="50"/>
        <v>0</v>
      </c>
    </row>
    <row r="180" spans="1:11" ht="56.25" x14ac:dyDescent="0.2">
      <c r="A180" s="6">
        <v>25</v>
      </c>
      <c r="B180" s="5" t="s">
        <v>120</v>
      </c>
      <c r="C180" s="6" t="s">
        <v>6</v>
      </c>
      <c r="D180" s="6">
        <v>200</v>
      </c>
      <c r="E180" s="81"/>
      <c r="F180" s="58"/>
      <c r="G180" s="23">
        <f t="shared" si="46"/>
        <v>0</v>
      </c>
      <c r="H180" s="23">
        <f t="shared" si="47"/>
        <v>0</v>
      </c>
      <c r="I180" s="23">
        <f t="shared" si="48"/>
        <v>0</v>
      </c>
      <c r="J180" s="23">
        <f t="shared" si="49"/>
        <v>0</v>
      </c>
      <c r="K180">
        <f t="shared" si="50"/>
        <v>0</v>
      </c>
    </row>
    <row r="181" spans="1:11" ht="22.5" x14ac:dyDescent="0.2">
      <c r="A181" s="25">
        <v>26</v>
      </c>
      <c r="B181" s="5" t="s">
        <v>107</v>
      </c>
      <c r="C181" s="6" t="s">
        <v>4</v>
      </c>
      <c r="D181" s="6">
        <v>20</v>
      </c>
      <c r="E181" s="81"/>
      <c r="F181" s="58"/>
      <c r="G181" s="23">
        <f t="shared" si="46"/>
        <v>0</v>
      </c>
      <c r="H181" s="23">
        <f t="shared" si="47"/>
        <v>0</v>
      </c>
      <c r="I181" s="23">
        <f t="shared" si="48"/>
        <v>0</v>
      </c>
      <c r="J181" s="23">
        <f t="shared" si="49"/>
        <v>0</v>
      </c>
      <c r="K181">
        <f t="shared" si="50"/>
        <v>0</v>
      </c>
    </row>
    <row r="182" spans="1:11" ht="22.5" x14ac:dyDescent="0.2">
      <c r="A182" s="25">
        <v>27</v>
      </c>
      <c r="B182" s="5" t="s">
        <v>58</v>
      </c>
      <c r="C182" s="6" t="s">
        <v>4</v>
      </c>
      <c r="D182" s="6">
        <v>70</v>
      </c>
      <c r="E182" s="81"/>
      <c r="F182" s="58"/>
      <c r="G182" s="23">
        <f t="shared" si="46"/>
        <v>0</v>
      </c>
      <c r="H182" s="23">
        <f t="shared" si="47"/>
        <v>0</v>
      </c>
      <c r="I182" s="23">
        <f t="shared" si="48"/>
        <v>0</v>
      </c>
      <c r="J182" s="23">
        <f t="shared" si="49"/>
        <v>0</v>
      </c>
      <c r="K182">
        <f t="shared" si="50"/>
        <v>0</v>
      </c>
    </row>
    <row r="183" spans="1:11" ht="45" x14ac:dyDescent="0.2">
      <c r="A183" s="25">
        <v>28</v>
      </c>
      <c r="B183" s="5" t="s">
        <v>38</v>
      </c>
      <c r="C183" s="6" t="s">
        <v>4</v>
      </c>
      <c r="D183" s="6">
        <f>100</f>
        <v>100</v>
      </c>
      <c r="E183" s="81"/>
      <c r="F183" s="58"/>
      <c r="G183" s="23">
        <f t="shared" si="46"/>
        <v>0</v>
      </c>
      <c r="H183" s="23">
        <f t="shared" si="47"/>
        <v>0</v>
      </c>
      <c r="I183" s="23">
        <f t="shared" si="48"/>
        <v>0</v>
      </c>
      <c r="J183" s="23">
        <f t="shared" si="49"/>
        <v>0</v>
      </c>
      <c r="K183">
        <f t="shared" si="50"/>
        <v>0</v>
      </c>
    </row>
    <row r="184" spans="1:11" ht="56.25" x14ac:dyDescent="0.2">
      <c r="A184" s="25">
        <v>29</v>
      </c>
      <c r="B184" s="5" t="s">
        <v>130</v>
      </c>
      <c r="C184" s="6" t="s">
        <v>4</v>
      </c>
      <c r="D184" s="6">
        <v>250</v>
      </c>
      <c r="E184" s="81"/>
      <c r="F184" s="58"/>
      <c r="G184" s="23">
        <f t="shared" si="46"/>
        <v>0</v>
      </c>
      <c r="H184" s="23">
        <f t="shared" si="47"/>
        <v>0</v>
      </c>
      <c r="I184" s="23">
        <f t="shared" si="48"/>
        <v>0</v>
      </c>
      <c r="J184" s="23">
        <f t="shared" si="49"/>
        <v>0</v>
      </c>
      <c r="K184">
        <f t="shared" si="50"/>
        <v>0</v>
      </c>
    </row>
    <row r="185" spans="1:11" ht="45" x14ac:dyDescent="0.2">
      <c r="A185" s="6">
        <v>30</v>
      </c>
      <c r="B185" s="5" t="s">
        <v>131</v>
      </c>
      <c r="C185" s="6" t="s">
        <v>4</v>
      </c>
      <c r="D185" s="6">
        <v>620</v>
      </c>
      <c r="E185" s="81"/>
      <c r="F185" s="58"/>
      <c r="G185" s="23">
        <f t="shared" si="46"/>
        <v>0</v>
      </c>
      <c r="H185" s="23">
        <f t="shared" si="47"/>
        <v>0</v>
      </c>
      <c r="I185" s="23">
        <f t="shared" si="48"/>
        <v>0</v>
      </c>
      <c r="J185" s="23">
        <f t="shared" si="49"/>
        <v>0</v>
      </c>
      <c r="K185">
        <f t="shared" si="50"/>
        <v>0</v>
      </c>
    </row>
    <row r="186" spans="1:11" x14ac:dyDescent="0.2">
      <c r="A186" s="53"/>
      <c r="B186" s="67"/>
      <c r="C186" s="53"/>
      <c r="D186" s="53"/>
      <c r="E186" s="73"/>
      <c r="F186" s="58"/>
      <c r="G186" s="23">
        <f>SUM(G159:G185)</f>
        <v>0</v>
      </c>
      <c r="H186" s="23">
        <f>SUM(H159:H185)</f>
        <v>0</v>
      </c>
      <c r="I186" s="23">
        <f>SUM(I159:I185)</f>
        <v>0</v>
      </c>
      <c r="J186" s="23">
        <f>SUM(J159:J185)</f>
        <v>0</v>
      </c>
      <c r="K186" s="23">
        <f>SUM(K159:K185)</f>
        <v>0</v>
      </c>
    </row>
    <row r="187" spans="1:11" x14ac:dyDescent="0.2">
      <c r="A187" s="86" t="s">
        <v>146</v>
      </c>
      <c r="B187" s="87"/>
      <c r="C187" s="87"/>
      <c r="D187" s="87"/>
      <c r="E187" s="79"/>
      <c r="F187" s="65"/>
      <c r="G187" s="41"/>
      <c r="H187" s="41"/>
      <c r="I187" s="41"/>
      <c r="J187" s="41"/>
    </row>
    <row r="188" spans="1:11" ht="56.25" x14ac:dyDescent="0.2">
      <c r="A188" s="2" t="s">
        <v>0</v>
      </c>
      <c r="B188" s="2" t="s">
        <v>1</v>
      </c>
      <c r="C188" s="2" t="s">
        <v>2</v>
      </c>
      <c r="D188" s="7" t="s">
        <v>139</v>
      </c>
      <c r="E188" s="72" t="s">
        <v>136</v>
      </c>
      <c r="F188" s="57" t="s">
        <v>140</v>
      </c>
      <c r="G188" s="92" t="s">
        <v>137</v>
      </c>
      <c r="H188" s="92" t="s">
        <v>138</v>
      </c>
      <c r="I188" s="92" t="s">
        <v>141</v>
      </c>
      <c r="J188" s="92" t="s">
        <v>142</v>
      </c>
    </row>
    <row r="189" spans="1:11" ht="33.75" x14ac:dyDescent="0.2">
      <c r="A189" s="6">
        <v>1</v>
      </c>
      <c r="B189" s="5" t="s">
        <v>51</v>
      </c>
      <c r="C189" s="6" t="s">
        <v>4</v>
      </c>
      <c r="D189" s="14">
        <f>700</f>
        <v>700</v>
      </c>
      <c r="E189" s="73"/>
      <c r="F189" s="58"/>
      <c r="G189" s="23">
        <f t="shared" ref="G189" si="51">E189+E189*F189/100</f>
        <v>0</v>
      </c>
      <c r="H189" s="23">
        <f t="shared" ref="H189" si="52">D189*E189</f>
        <v>0</v>
      </c>
      <c r="I189" s="23">
        <f t="shared" ref="I189" si="53">D189*K189</f>
        <v>0</v>
      </c>
      <c r="J189" s="23">
        <f t="shared" ref="J189" si="54">H189+I189</f>
        <v>0</v>
      </c>
      <c r="K189">
        <f t="shared" ref="K189" si="55">E189*F189/100</f>
        <v>0</v>
      </c>
    </row>
    <row r="190" spans="1:11" ht="45" x14ac:dyDescent="0.2">
      <c r="A190" s="6">
        <v>2</v>
      </c>
      <c r="B190" s="12" t="s">
        <v>114</v>
      </c>
      <c r="C190" s="6" t="s">
        <v>4</v>
      </c>
      <c r="D190" s="30">
        <f>700</f>
        <v>700</v>
      </c>
      <c r="E190" s="73"/>
      <c r="F190" s="58"/>
      <c r="G190" s="23">
        <f t="shared" ref="G190:G249" si="56">E190+E190*F190/100</f>
        <v>0</v>
      </c>
      <c r="H190" s="23">
        <f t="shared" ref="H190:H249" si="57">D190*E190</f>
        <v>0</v>
      </c>
      <c r="I190" s="23">
        <f t="shared" ref="I190:I249" si="58">D190*K190</f>
        <v>0</v>
      </c>
      <c r="J190" s="23">
        <f t="shared" ref="J190:J249" si="59">H190+I190</f>
        <v>0</v>
      </c>
      <c r="K190">
        <f t="shared" ref="K190:K249" si="60">E190*F190/100</f>
        <v>0</v>
      </c>
    </row>
    <row r="191" spans="1:11" ht="67.5" x14ac:dyDescent="0.2">
      <c r="A191" s="6">
        <v>4</v>
      </c>
      <c r="B191" s="10" t="s">
        <v>99</v>
      </c>
      <c r="C191" s="6" t="s">
        <v>4</v>
      </c>
      <c r="D191" s="14">
        <v>800</v>
      </c>
      <c r="E191" s="73"/>
      <c r="F191" s="58"/>
      <c r="G191" s="23">
        <f t="shared" si="56"/>
        <v>0</v>
      </c>
      <c r="H191" s="23">
        <f t="shared" si="57"/>
        <v>0</v>
      </c>
      <c r="I191" s="23">
        <f t="shared" si="58"/>
        <v>0</v>
      </c>
      <c r="J191" s="23">
        <f t="shared" si="59"/>
        <v>0</v>
      </c>
      <c r="K191">
        <f t="shared" si="60"/>
        <v>0</v>
      </c>
    </row>
    <row r="192" spans="1:11" ht="22.5" x14ac:dyDescent="0.2">
      <c r="A192" s="6">
        <v>5</v>
      </c>
      <c r="B192" s="5" t="s">
        <v>115</v>
      </c>
      <c r="C192" s="6" t="s">
        <v>4</v>
      </c>
      <c r="D192" s="14">
        <f>130+50</f>
        <v>180</v>
      </c>
      <c r="E192" s="73"/>
      <c r="F192" s="58"/>
      <c r="G192" s="23">
        <f t="shared" si="56"/>
        <v>0</v>
      </c>
      <c r="H192" s="23">
        <f t="shared" si="57"/>
        <v>0</v>
      </c>
      <c r="I192" s="23">
        <f t="shared" si="58"/>
        <v>0</v>
      </c>
      <c r="J192" s="23">
        <f t="shared" si="59"/>
        <v>0</v>
      </c>
      <c r="K192">
        <f t="shared" si="60"/>
        <v>0</v>
      </c>
    </row>
    <row r="193" spans="1:11" ht="22.5" x14ac:dyDescent="0.2">
      <c r="A193" s="6">
        <v>6</v>
      </c>
      <c r="B193" s="12" t="s">
        <v>133</v>
      </c>
      <c r="C193" s="6" t="s">
        <v>4</v>
      </c>
      <c r="D193" s="30">
        <v>100</v>
      </c>
      <c r="E193" s="73"/>
      <c r="F193" s="58"/>
      <c r="G193" s="23">
        <f t="shared" si="56"/>
        <v>0</v>
      </c>
      <c r="H193" s="23">
        <f t="shared" si="57"/>
        <v>0</v>
      </c>
      <c r="I193" s="23">
        <f t="shared" si="58"/>
        <v>0</v>
      </c>
      <c r="J193" s="23">
        <f t="shared" si="59"/>
        <v>0</v>
      </c>
      <c r="K193">
        <f t="shared" si="60"/>
        <v>0</v>
      </c>
    </row>
    <row r="194" spans="1:11" ht="90" x14ac:dyDescent="0.2">
      <c r="A194" s="6">
        <v>7</v>
      </c>
      <c r="B194" s="5" t="s">
        <v>116</v>
      </c>
      <c r="C194" s="6" t="s">
        <v>4</v>
      </c>
      <c r="D194" s="14">
        <v>680</v>
      </c>
      <c r="E194" s="73"/>
      <c r="F194" s="58"/>
      <c r="G194" s="23">
        <f t="shared" si="56"/>
        <v>0</v>
      </c>
      <c r="H194" s="23">
        <f t="shared" si="57"/>
        <v>0</v>
      </c>
      <c r="I194" s="23">
        <f t="shared" si="58"/>
        <v>0</v>
      </c>
      <c r="J194" s="23">
        <f t="shared" si="59"/>
        <v>0</v>
      </c>
      <c r="K194">
        <f t="shared" si="60"/>
        <v>0</v>
      </c>
    </row>
    <row r="195" spans="1:11" ht="101.25" x14ac:dyDescent="0.2">
      <c r="A195" s="6">
        <v>8</v>
      </c>
      <c r="B195" s="11" t="s">
        <v>93</v>
      </c>
      <c r="C195" s="6" t="s">
        <v>4</v>
      </c>
      <c r="D195" s="14">
        <v>700</v>
      </c>
      <c r="E195" s="73"/>
      <c r="F195" s="58"/>
      <c r="G195" s="23">
        <f t="shared" si="56"/>
        <v>0</v>
      </c>
      <c r="H195" s="23">
        <f t="shared" si="57"/>
        <v>0</v>
      </c>
      <c r="I195" s="23">
        <f t="shared" si="58"/>
        <v>0</v>
      </c>
      <c r="J195" s="23">
        <f t="shared" si="59"/>
        <v>0</v>
      </c>
      <c r="K195">
        <f t="shared" si="60"/>
        <v>0</v>
      </c>
    </row>
    <row r="196" spans="1:11" ht="22.5" x14ac:dyDescent="0.2">
      <c r="A196" s="6">
        <v>9</v>
      </c>
      <c r="B196" s="5" t="s">
        <v>94</v>
      </c>
      <c r="C196" s="6" t="s">
        <v>4</v>
      </c>
      <c r="D196" s="14">
        <f>15</f>
        <v>15</v>
      </c>
      <c r="E196" s="73"/>
      <c r="F196" s="58"/>
      <c r="G196" s="23">
        <f t="shared" si="56"/>
        <v>0</v>
      </c>
      <c r="H196" s="23">
        <f t="shared" si="57"/>
        <v>0</v>
      </c>
      <c r="I196" s="23">
        <f t="shared" si="58"/>
        <v>0</v>
      </c>
      <c r="J196" s="23">
        <f t="shared" si="59"/>
        <v>0</v>
      </c>
      <c r="K196">
        <f t="shared" si="60"/>
        <v>0</v>
      </c>
    </row>
    <row r="197" spans="1:11" ht="22.5" x14ac:dyDescent="0.2">
      <c r="A197" s="6">
        <v>10</v>
      </c>
      <c r="B197" s="5" t="s">
        <v>265</v>
      </c>
      <c r="C197" s="6" t="s">
        <v>5</v>
      </c>
      <c r="D197" s="14">
        <v>600</v>
      </c>
      <c r="E197" s="73"/>
      <c r="F197" s="58"/>
      <c r="G197" s="23">
        <f t="shared" si="56"/>
        <v>0</v>
      </c>
      <c r="H197" s="23">
        <f t="shared" si="57"/>
        <v>0</v>
      </c>
      <c r="I197" s="23">
        <f t="shared" si="58"/>
        <v>0</v>
      </c>
      <c r="J197" s="23">
        <f t="shared" si="59"/>
        <v>0</v>
      </c>
      <c r="K197">
        <f t="shared" si="60"/>
        <v>0</v>
      </c>
    </row>
    <row r="198" spans="1:11" ht="22.5" x14ac:dyDescent="0.2">
      <c r="A198" s="6">
        <v>11</v>
      </c>
      <c r="B198" s="5" t="s">
        <v>44</v>
      </c>
      <c r="C198" s="6" t="s">
        <v>4</v>
      </c>
      <c r="D198" s="14">
        <f>100</f>
        <v>100</v>
      </c>
      <c r="E198" s="73"/>
      <c r="F198" s="58"/>
      <c r="G198" s="23">
        <f t="shared" si="56"/>
        <v>0</v>
      </c>
      <c r="H198" s="23">
        <f t="shared" si="57"/>
        <v>0</v>
      </c>
      <c r="I198" s="23">
        <f t="shared" si="58"/>
        <v>0</v>
      </c>
      <c r="J198" s="23">
        <f t="shared" si="59"/>
        <v>0</v>
      </c>
      <c r="K198">
        <f t="shared" si="60"/>
        <v>0</v>
      </c>
    </row>
    <row r="199" spans="1:11" ht="67.5" x14ac:dyDescent="0.2">
      <c r="A199" s="6">
        <v>12</v>
      </c>
      <c r="B199" s="12" t="s">
        <v>54</v>
      </c>
      <c r="C199" s="6" t="s">
        <v>6</v>
      </c>
      <c r="D199" s="30">
        <v>1</v>
      </c>
      <c r="E199" s="73"/>
      <c r="F199" s="58"/>
      <c r="G199" s="23">
        <f t="shared" si="56"/>
        <v>0</v>
      </c>
      <c r="H199" s="23">
        <f t="shared" si="57"/>
        <v>0</v>
      </c>
      <c r="I199" s="23">
        <f t="shared" si="58"/>
        <v>0</v>
      </c>
      <c r="J199" s="23">
        <f t="shared" si="59"/>
        <v>0</v>
      </c>
      <c r="K199">
        <f t="shared" si="60"/>
        <v>0</v>
      </c>
    </row>
    <row r="200" spans="1:11" ht="22.5" x14ac:dyDescent="0.2">
      <c r="A200" s="6">
        <v>13</v>
      </c>
      <c r="B200" s="5" t="s">
        <v>95</v>
      </c>
      <c r="C200" s="6" t="s">
        <v>4</v>
      </c>
      <c r="D200" s="14">
        <f>100+50</f>
        <v>150</v>
      </c>
      <c r="E200" s="73"/>
      <c r="F200" s="58"/>
      <c r="G200" s="23">
        <f t="shared" si="56"/>
        <v>0</v>
      </c>
      <c r="H200" s="23">
        <f t="shared" si="57"/>
        <v>0</v>
      </c>
      <c r="I200" s="23">
        <f t="shared" si="58"/>
        <v>0</v>
      </c>
      <c r="J200" s="23">
        <f t="shared" si="59"/>
        <v>0</v>
      </c>
      <c r="K200">
        <f t="shared" si="60"/>
        <v>0</v>
      </c>
    </row>
    <row r="201" spans="1:11" x14ac:dyDescent="0.2">
      <c r="A201" s="6">
        <v>14</v>
      </c>
      <c r="B201" s="5" t="s">
        <v>52</v>
      </c>
      <c r="C201" s="6" t="s">
        <v>4</v>
      </c>
      <c r="D201" s="14">
        <f>15+30</f>
        <v>45</v>
      </c>
      <c r="E201" s="73"/>
      <c r="F201" s="58"/>
      <c r="G201" s="23">
        <f t="shared" si="56"/>
        <v>0</v>
      </c>
      <c r="H201" s="23">
        <f t="shared" si="57"/>
        <v>0</v>
      </c>
      <c r="I201" s="23">
        <f t="shared" si="58"/>
        <v>0</v>
      </c>
      <c r="J201" s="23">
        <f t="shared" si="59"/>
        <v>0</v>
      </c>
      <c r="K201">
        <f t="shared" si="60"/>
        <v>0</v>
      </c>
    </row>
    <row r="202" spans="1:11" ht="45" x14ac:dyDescent="0.2">
      <c r="A202" s="6">
        <v>15</v>
      </c>
      <c r="B202" s="5" t="s">
        <v>96</v>
      </c>
      <c r="C202" s="6" t="s">
        <v>4</v>
      </c>
      <c r="D202" s="14">
        <v>130</v>
      </c>
      <c r="E202" s="73"/>
      <c r="F202" s="58"/>
      <c r="G202" s="23">
        <f t="shared" si="56"/>
        <v>0</v>
      </c>
      <c r="H202" s="23">
        <f t="shared" si="57"/>
        <v>0</v>
      </c>
      <c r="I202" s="23">
        <f t="shared" si="58"/>
        <v>0</v>
      </c>
      <c r="J202" s="23">
        <f t="shared" si="59"/>
        <v>0</v>
      </c>
      <c r="K202">
        <f t="shared" si="60"/>
        <v>0</v>
      </c>
    </row>
    <row r="203" spans="1:11" ht="56.25" x14ac:dyDescent="0.2">
      <c r="A203" s="6">
        <v>16</v>
      </c>
      <c r="B203" s="5" t="s">
        <v>97</v>
      </c>
      <c r="C203" s="6" t="s">
        <v>4</v>
      </c>
      <c r="D203" s="14">
        <v>200</v>
      </c>
      <c r="E203" s="73"/>
      <c r="F203" s="58"/>
      <c r="G203" s="23">
        <f t="shared" si="56"/>
        <v>0</v>
      </c>
      <c r="H203" s="23">
        <f t="shared" si="57"/>
        <v>0</v>
      </c>
      <c r="I203" s="23">
        <f t="shared" si="58"/>
        <v>0</v>
      </c>
      <c r="J203" s="23">
        <f t="shared" si="59"/>
        <v>0</v>
      </c>
      <c r="K203">
        <f t="shared" si="60"/>
        <v>0</v>
      </c>
    </row>
    <row r="204" spans="1:11" ht="67.5" x14ac:dyDescent="0.2">
      <c r="A204" s="6">
        <v>17</v>
      </c>
      <c r="B204" s="26" t="s">
        <v>196</v>
      </c>
      <c r="C204" s="25" t="s">
        <v>4</v>
      </c>
      <c r="D204" s="30">
        <v>20</v>
      </c>
      <c r="E204" s="73"/>
      <c r="F204" s="58"/>
      <c r="G204" s="23">
        <f t="shared" si="56"/>
        <v>0</v>
      </c>
      <c r="H204" s="23">
        <f t="shared" si="57"/>
        <v>0</v>
      </c>
      <c r="I204" s="23">
        <f t="shared" si="58"/>
        <v>0</v>
      </c>
      <c r="J204" s="23">
        <f t="shared" si="59"/>
        <v>0</v>
      </c>
      <c r="K204">
        <f t="shared" si="60"/>
        <v>0</v>
      </c>
    </row>
    <row r="205" spans="1:11" x14ac:dyDescent="0.2">
      <c r="A205" s="6">
        <v>18</v>
      </c>
      <c r="B205" s="13" t="s">
        <v>266</v>
      </c>
      <c r="C205" s="6" t="s">
        <v>4</v>
      </c>
      <c r="D205" s="30">
        <v>20</v>
      </c>
      <c r="E205" s="73"/>
      <c r="F205" s="58"/>
      <c r="G205" s="23">
        <f t="shared" si="56"/>
        <v>0</v>
      </c>
      <c r="H205" s="23">
        <f t="shared" si="57"/>
        <v>0</v>
      </c>
      <c r="I205" s="23">
        <f t="shared" si="58"/>
        <v>0</v>
      </c>
      <c r="J205" s="23">
        <f t="shared" si="59"/>
        <v>0</v>
      </c>
      <c r="K205">
        <f t="shared" si="60"/>
        <v>0</v>
      </c>
    </row>
    <row r="206" spans="1:11" ht="22.5" x14ac:dyDescent="0.2">
      <c r="A206" s="6">
        <v>19</v>
      </c>
      <c r="B206" s="12" t="s">
        <v>177</v>
      </c>
      <c r="C206" s="6" t="s">
        <v>4</v>
      </c>
      <c r="D206" s="30">
        <f>380</f>
        <v>380</v>
      </c>
      <c r="E206" s="73"/>
      <c r="F206" s="58"/>
      <c r="G206" s="23">
        <f t="shared" si="56"/>
        <v>0</v>
      </c>
      <c r="H206" s="23">
        <f t="shared" si="57"/>
        <v>0</v>
      </c>
      <c r="I206" s="23">
        <f t="shared" si="58"/>
        <v>0</v>
      </c>
      <c r="J206" s="23">
        <f t="shared" si="59"/>
        <v>0</v>
      </c>
      <c r="K206">
        <f t="shared" si="60"/>
        <v>0</v>
      </c>
    </row>
    <row r="207" spans="1:11" ht="56.25" x14ac:dyDescent="0.2">
      <c r="A207" s="6">
        <v>20</v>
      </c>
      <c r="B207" s="12" t="s">
        <v>182</v>
      </c>
      <c r="C207" s="6" t="s">
        <v>172</v>
      </c>
      <c r="D207" s="30">
        <v>50</v>
      </c>
      <c r="E207" s="73"/>
      <c r="F207" s="58"/>
      <c r="G207" s="23">
        <f t="shared" si="56"/>
        <v>0</v>
      </c>
      <c r="H207" s="23">
        <f t="shared" si="57"/>
        <v>0</v>
      </c>
      <c r="I207" s="23">
        <f t="shared" si="58"/>
        <v>0</v>
      </c>
      <c r="J207" s="23">
        <f t="shared" si="59"/>
        <v>0</v>
      </c>
      <c r="K207">
        <f t="shared" si="60"/>
        <v>0</v>
      </c>
    </row>
    <row r="208" spans="1:11" ht="45" x14ac:dyDescent="0.2">
      <c r="A208" s="6">
        <v>21</v>
      </c>
      <c r="B208" s="12" t="s">
        <v>121</v>
      </c>
      <c r="C208" s="6" t="s">
        <v>4</v>
      </c>
      <c r="D208" s="30">
        <v>50</v>
      </c>
      <c r="E208" s="73"/>
      <c r="F208" s="58"/>
      <c r="G208" s="23">
        <f t="shared" si="56"/>
        <v>0</v>
      </c>
      <c r="H208" s="23">
        <f t="shared" si="57"/>
        <v>0</v>
      </c>
      <c r="I208" s="23">
        <f t="shared" si="58"/>
        <v>0</v>
      </c>
      <c r="J208" s="23">
        <f t="shared" si="59"/>
        <v>0</v>
      </c>
      <c r="K208">
        <f t="shared" si="60"/>
        <v>0</v>
      </c>
    </row>
    <row r="209" spans="1:11" ht="45" x14ac:dyDescent="0.2">
      <c r="A209" s="6">
        <v>22</v>
      </c>
      <c r="B209" s="12" t="s">
        <v>53</v>
      </c>
      <c r="C209" s="6" t="s">
        <v>6</v>
      </c>
      <c r="D209" s="30">
        <v>160</v>
      </c>
      <c r="E209" s="73"/>
      <c r="F209" s="58"/>
      <c r="G209" s="23">
        <f t="shared" si="56"/>
        <v>0</v>
      </c>
      <c r="H209" s="23">
        <f t="shared" si="57"/>
        <v>0</v>
      </c>
      <c r="I209" s="23">
        <f t="shared" si="58"/>
        <v>0</v>
      </c>
      <c r="J209" s="23">
        <f t="shared" si="59"/>
        <v>0</v>
      </c>
      <c r="K209">
        <f t="shared" si="60"/>
        <v>0</v>
      </c>
    </row>
    <row r="210" spans="1:11" ht="67.5" x14ac:dyDescent="0.2">
      <c r="A210" s="6">
        <v>23</v>
      </c>
      <c r="B210" s="26" t="s">
        <v>198</v>
      </c>
      <c r="C210" s="25" t="s">
        <v>4</v>
      </c>
      <c r="D210" s="30">
        <v>10</v>
      </c>
      <c r="E210" s="73"/>
      <c r="F210" s="58"/>
      <c r="G210" s="23">
        <f t="shared" si="56"/>
        <v>0</v>
      </c>
      <c r="H210" s="23">
        <f t="shared" si="57"/>
        <v>0</v>
      </c>
      <c r="I210" s="23">
        <f t="shared" si="58"/>
        <v>0</v>
      </c>
      <c r="J210" s="23">
        <f t="shared" si="59"/>
        <v>0</v>
      </c>
      <c r="K210">
        <f t="shared" si="60"/>
        <v>0</v>
      </c>
    </row>
    <row r="211" spans="1:11" ht="22.5" x14ac:dyDescent="0.2">
      <c r="A211" s="6">
        <v>24</v>
      </c>
      <c r="B211" s="10" t="s">
        <v>98</v>
      </c>
      <c r="C211" s="6" t="s">
        <v>4</v>
      </c>
      <c r="D211" s="14">
        <v>5</v>
      </c>
      <c r="E211" s="73"/>
      <c r="F211" s="58"/>
      <c r="G211" s="23">
        <f t="shared" si="56"/>
        <v>0</v>
      </c>
      <c r="H211" s="23">
        <f t="shared" si="57"/>
        <v>0</v>
      </c>
      <c r="I211" s="23">
        <f t="shared" si="58"/>
        <v>0</v>
      </c>
      <c r="J211" s="23">
        <f t="shared" si="59"/>
        <v>0</v>
      </c>
      <c r="K211">
        <f t="shared" si="60"/>
        <v>0</v>
      </c>
    </row>
    <row r="212" spans="1:11" x14ac:dyDescent="0.2">
      <c r="A212" s="6">
        <v>25</v>
      </c>
      <c r="B212" s="5" t="s">
        <v>106</v>
      </c>
      <c r="C212" s="6" t="s">
        <v>4</v>
      </c>
      <c r="D212" s="14">
        <v>6</v>
      </c>
      <c r="E212" s="73"/>
      <c r="F212" s="58"/>
      <c r="G212" s="23">
        <f t="shared" si="56"/>
        <v>0</v>
      </c>
      <c r="H212" s="23">
        <f t="shared" si="57"/>
        <v>0</v>
      </c>
      <c r="I212" s="23">
        <f t="shared" si="58"/>
        <v>0</v>
      </c>
      <c r="J212" s="23">
        <f t="shared" si="59"/>
        <v>0</v>
      </c>
      <c r="K212">
        <f t="shared" si="60"/>
        <v>0</v>
      </c>
    </row>
    <row r="213" spans="1:11" ht="56.25" x14ac:dyDescent="0.2">
      <c r="A213" s="6">
        <v>26</v>
      </c>
      <c r="B213" s="5" t="s">
        <v>175</v>
      </c>
      <c r="C213" s="6" t="s">
        <v>4</v>
      </c>
      <c r="D213" s="14">
        <f>30</f>
        <v>30</v>
      </c>
      <c r="E213" s="73"/>
      <c r="F213" s="58"/>
      <c r="G213" s="23">
        <f t="shared" si="56"/>
        <v>0</v>
      </c>
      <c r="H213" s="23">
        <f t="shared" si="57"/>
        <v>0</v>
      </c>
      <c r="I213" s="23">
        <f t="shared" si="58"/>
        <v>0</v>
      </c>
      <c r="J213" s="23">
        <f t="shared" si="59"/>
        <v>0</v>
      </c>
      <c r="K213">
        <f t="shared" si="60"/>
        <v>0</v>
      </c>
    </row>
    <row r="214" spans="1:11" ht="56.25" x14ac:dyDescent="0.2">
      <c r="A214" s="6">
        <v>27</v>
      </c>
      <c r="B214" s="5" t="s">
        <v>174</v>
      </c>
      <c r="C214" s="6" t="s">
        <v>4</v>
      </c>
      <c r="D214" s="14">
        <f>30</f>
        <v>30</v>
      </c>
      <c r="E214" s="73"/>
      <c r="F214" s="58"/>
      <c r="G214" s="23">
        <f t="shared" si="56"/>
        <v>0</v>
      </c>
      <c r="H214" s="23">
        <f t="shared" si="57"/>
        <v>0</v>
      </c>
      <c r="I214" s="23">
        <f t="shared" si="58"/>
        <v>0</v>
      </c>
      <c r="J214" s="23">
        <f t="shared" si="59"/>
        <v>0</v>
      </c>
      <c r="K214">
        <f t="shared" si="60"/>
        <v>0</v>
      </c>
    </row>
    <row r="215" spans="1:11" ht="56.25" x14ac:dyDescent="0.2">
      <c r="A215" s="6">
        <v>28</v>
      </c>
      <c r="B215" s="12" t="s">
        <v>220</v>
      </c>
      <c r="C215" s="25" t="s">
        <v>5</v>
      </c>
      <c r="D215" s="30">
        <v>25</v>
      </c>
      <c r="E215" s="73"/>
      <c r="F215" s="58"/>
      <c r="G215" s="23">
        <f t="shared" si="56"/>
        <v>0</v>
      </c>
      <c r="H215" s="23">
        <f t="shared" si="57"/>
        <v>0</v>
      </c>
      <c r="I215" s="23">
        <f t="shared" si="58"/>
        <v>0</v>
      </c>
      <c r="J215" s="23">
        <f t="shared" si="59"/>
        <v>0</v>
      </c>
      <c r="K215">
        <f t="shared" si="60"/>
        <v>0</v>
      </c>
    </row>
    <row r="216" spans="1:11" ht="67.5" x14ac:dyDescent="0.2">
      <c r="A216" s="6">
        <v>29</v>
      </c>
      <c r="B216" s="5" t="s">
        <v>86</v>
      </c>
      <c r="C216" s="6" t="s">
        <v>4</v>
      </c>
      <c r="D216" s="14">
        <f>500</f>
        <v>500</v>
      </c>
      <c r="E216" s="73"/>
      <c r="F216" s="58"/>
      <c r="G216" s="23">
        <f t="shared" si="56"/>
        <v>0</v>
      </c>
      <c r="H216" s="23">
        <f t="shared" si="57"/>
        <v>0</v>
      </c>
      <c r="I216" s="23">
        <f t="shared" si="58"/>
        <v>0</v>
      </c>
      <c r="J216" s="23">
        <f t="shared" si="59"/>
        <v>0</v>
      </c>
      <c r="K216">
        <f t="shared" si="60"/>
        <v>0</v>
      </c>
    </row>
    <row r="217" spans="1:11" ht="67.5" x14ac:dyDescent="0.2">
      <c r="A217" s="6">
        <v>30</v>
      </c>
      <c r="B217" s="5" t="s">
        <v>173</v>
      </c>
      <c r="C217" s="6" t="s">
        <v>5</v>
      </c>
      <c r="D217" s="14">
        <v>90</v>
      </c>
      <c r="E217" s="73"/>
      <c r="F217" s="58"/>
      <c r="G217" s="23">
        <f t="shared" si="56"/>
        <v>0</v>
      </c>
      <c r="H217" s="23">
        <f t="shared" si="57"/>
        <v>0</v>
      </c>
      <c r="I217" s="23">
        <f t="shared" si="58"/>
        <v>0</v>
      </c>
      <c r="J217" s="23">
        <f t="shared" si="59"/>
        <v>0</v>
      </c>
      <c r="K217">
        <f t="shared" si="60"/>
        <v>0</v>
      </c>
    </row>
    <row r="218" spans="1:11" ht="22.5" x14ac:dyDescent="0.2">
      <c r="A218" s="6">
        <v>31</v>
      </c>
      <c r="B218" s="5" t="s">
        <v>85</v>
      </c>
      <c r="C218" s="6" t="s">
        <v>5</v>
      </c>
      <c r="D218" s="14">
        <f>10</f>
        <v>10</v>
      </c>
      <c r="E218" s="73"/>
      <c r="F218" s="58"/>
      <c r="G218" s="23">
        <f t="shared" si="56"/>
        <v>0</v>
      </c>
      <c r="H218" s="23">
        <f t="shared" si="57"/>
        <v>0</v>
      </c>
      <c r="I218" s="23">
        <f t="shared" si="58"/>
        <v>0</v>
      </c>
      <c r="J218" s="23">
        <f t="shared" si="59"/>
        <v>0</v>
      </c>
      <c r="K218">
        <f t="shared" si="60"/>
        <v>0</v>
      </c>
    </row>
    <row r="219" spans="1:11" ht="33.75" x14ac:dyDescent="0.2">
      <c r="A219" s="6">
        <v>32</v>
      </c>
      <c r="B219" s="5" t="s">
        <v>111</v>
      </c>
      <c r="C219" s="6" t="s">
        <v>4</v>
      </c>
      <c r="D219" s="14">
        <v>5</v>
      </c>
      <c r="E219" s="73"/>
      <c r="F219" s="58"/>
      <c r="G219" s="23">
        <f t="shared" si="56"/>
        <v>0</v>
      </c>
      <c r="H219" s="23">
        <f t="shared" si="57"/>
        <v>0</v>
      </c>
      <c r="I219" s="23">
        <f t="shared" si="58"/>
        <v>0</v>
      </c>
      <c r="J219" s="23">
        <f t="shared" si="59"/>
        <v>0</v>
      </c>
      <c r="K219">
        <f t="shared" si="60"/>
        <v>0</v>
      </c>
    </row>
    <row r="220" spans="1:11" ht="45" x14ac:dyDescent="0.2">
      <c r="A220" s="6">
        <v>33</v>
      </c>
      <c r="B220" s="5" t="s">
        <v>122</v>
      </c>
      <c r="C220" s="6" t="s">
        <v>4</v>
      </c>
      <c r="D220" s="14">
        <v>30</v>
      </c>
      <c r="E220" s="73"/>
      <c r="F220" s="58"/>
      <c r="G220" s="23">
        <f t="shared" si="56"/>
        <v>0</v>
      </c>
      <c r="H220" s="23">
        <f t="shared" si="57"/>
        <v>0</v>
      </c>
      <c r="I220" s="23">
        <f t="shared" si="58"/>
        <v>0</v>
      </c>
      <c r="J220" s="23">
        <f t="shared" si="59"/>
        <v>0</v>
      </c>
      <c r="K220">
        <f t="shared" si="60"/>
        <v>0</v>
      </c>
    </row>
    <row r="221" spans="1:11" ht="45" x14ac:dyDescent="0.2">
      <c r="A221" s="6">
        <v>34</v>
      </c>
      <c r="B221" s="5" t="s">
        <v>186</v>
      </c>
      <c r="C221" s="6" t="s">
        <v>4</v>
      </c>
      <c r="D221" s="14">
        <v>10</v>
      </c>
      <c r="E221" s="73"/>
      <c r="F221" s="58"/>
      <c r="G221" s="23">
        <f t="shared" si="56"/>
        <v>0</v>
      </c>
      <c r="H221" s="23">
        <f t="shared" si="57"/>
        <v>0</v>
      </c>
      <c r="I221" s="23">
        <f t="shared" si="58"/>
        <v>0</v>
      </c>
      <c r="J221" s="23">
        <f t="shared" si="59"/>
        <v>0</v>
      </c>
      <c r="K221">
        <f t="shared" si="60"/>
        <v>0</v>
      </c>
    </row>
    <row r="222" spans="1:11" ht="33.75" x14ac:dyDescent="0.2">
      <c r="A222" s="6">
        <v>36</v>
      </c>
      <c r="B222" s="5" t="s">
        <v>176</v>
      </c>
      <c r="C222" s="6" t="s">
        <v>4</v>
      </c>
      <c r="D222" s="14">
        <v>20</v>
      </c>
      <c r="E222" s="73"/>
      <c r="F222" s="58"/>
      <c r="G222" s="23">
        <f t="shared" si="56"/>
        <v>0</v>
      </c>
      <c r="H222" s="23">
        <f t="shared" si="57"/>
        <v>0</v>
      </c>
      <c r="I222" s="23">
        <f t="shared" si="58"/>
        <v>0</v>
      </c>
      <c r="J222" s="23">
        <f t="shared" si="59"/>
        <v>0</v>
      </c>
      <c r="K222">
        <f t="shared" si="60"/>
        <v>0</v>
      </c>
    </row>
    <row r="223" spans="1:11" ht="22.5" x14ac:dyDescent="0.2">
      <c r="A223" s="6">
        <v>37</v>
      </c>
      <c r="B223" s="10" t="s">
        <v>100</v>
      </c>
      <c r="C223" s="6" t="s">
        <v>4</v>
      </c>
      <c r="D223" s="14">
        <v>10</v>
      </c>
      <c r="E223" s="73"/>
      <c r="F223" s="58"/>
      <c r="G223" s="23">
        <f t="shared" si="56"/>
        <v>0</v>
      </c>
      <c r="H223" s="23">
        <f t="shared" si="57"/>
        <v>0</v>
      </c>
      <c r="I223" s="23">
        <f t="shared" si="58"/>
        <v>0</v>
      </c>
      <c r="J223" s="23">
        <f t="shared" si="59"/>
        <v>0</v>
      </c>
      <c r="K223">
        <f t="shared" si="60"/>
        <v>0</v>
      </c>
    </row>
    <row r="224" spans="1:11" ht="22.5" x14ac:dyDescent="0.2">
      <c r="A224" s="6">
        <v>39</v>
      </c>
      <c r="B224" s="5" t="s">
        <v>56</v>
      </c>
      <c r="C224" s="6" t="s">
        <v>4</v>
      </c>
      <c r="D224" s="14">
        <v>380</v>
      </c>
      <c r="E224" s="73"/>
      <c r="F224" s="58"/>
      <c r="G224" s="23">
        <f t="shared" si="56"/>
        <v>0</v>
      </c>
      <c r="H224" s="23">
        <f t="shared" si="57"/>
        <v>0</v>
      </c>
      <c r="I224" s="23">
        <f t="shared" si="58"/>
        <v>0</v>
      </c>
      <c r="J224" s="23">
        <f t="shared" si="59"/>
        <v>0</v>
      </c>
      <c r="K224">
        <f t="shared" si="60"/>
        <v>0</v>
      </c>
    </row>
    <row r="225" spans="1:11" ht="22.5" x14ac:dyDescent="0.2">
      <c r="A225" s="6">
        <v>40</v>
      </c>
      <c r="B225" s="5" t="s">
        <v>157</v>
      </c>
      <c r="C225" s="6" t="s">
        <v>4</v>
      </c>
      <c r="D225" s="14">
        <v>30</v>
      </c>
      <c r="E225" s="73"/>
      <c r="F225" s="58"/>
      <c r="G225" s="23">
        <f t="shared" si="56"/>
        <v>0</v>
      </c>
      <c r="H225" s="23">
        <f t="shared" si="57"/>
        <v>0</v>
      </c>
      <c r="I225" s="23">
        <f t="shared" si="58"/>
        <v>0</v>
      </c>
      <c r="J225" s="23">
        <f t="shared" si="59"/>
        <v>0</v>
      </c>
      <c r="K225">
        <f t="shared" si="60"/>
        <v>0</v>
      </c>
    </row>
    <row r="226" spans="1:11" ht="33.75" x14ac:dyDescent="0.2">
      <c r="A226" s="6">
        <v>41</v>
      </c>
      <c r="B226" s="5" t="s">
        <v>267</v>
      </c>
      <c r="C226" s="6" t="s">
        <v>4</v>
      </c>
      <c r="D226" s="14">
        <v>280</v>
      </c>
      <c r="E226" s="73"/>
      <c r="F226" s="58"/>
      <c r="G226" s="23">
        <f t="shared" si="56"/>
        <v>0</v>
      </c>
      <c r="H226" s="23">
        <f t="shared" si="57"/>
        <v>0</v>
      </c>
      <c r="I226" s="23">
        <f t="shared" si="58"/>
        <v>0</v>
      </c>
      <c r="J226" s="23">
        <f t="shared" si="59"/>
        <v>0</v>
      </c>
      <c r="K226">
        <f t="shared" si="60"/>
        <v>0</v>
      </c>
    </row>
    <row r="227" spans="1:11" ht="22.5" x14ac:dyDescent="0.2">
      <c r="A227" s="6">
        <v>42</v>
      </c>
      <c r="B227" s="5" t="s">
        <v>268</v>
      </c>
      <c r="C227" s="6" t="s">
        <v>4</v>
      </c>
      <c r="D227" s="14">
        <v>50</v>
      </c>
      <c r="E227" s="73"/>
      <c r="F227" s="58"/>
      <c r="G227" s="23">
        <f t="shared" si="56"/>
        <v>0</v>
      </c>
      <c r="H227" s="23">
        <f t="shared" si="57"/>
        <v>0</v>
      </c>
      <c r="I227" s="23">
        <f t="shared" si="58"/>
        <v>0</v>
      </c>
      <c r="J227" s="23">
        <f t="shared" si="59"/>
        <v>0</v>
      </c>
      <c r="K227">
        <f t="shared" si="60"/>
        <v>0</v>
      </c>
    </row>
    <row r="228" spans="1:11" ht="22.5" x14ac:dyDescent="0.2">
      <c r="A228" s="6">
        <v>43</v>
      </c>
      <c r="B228" s="5" t="s">
        <v>165</v>
      </c>
      <c r="C228" s="6" t="s">
        <v>4</v>
      </c>
      <c r="D228" s="14">
        <v>300</v>
      </c>
      <c r="E228" s="73"/>
      <c r="F228" s="58"/>
      <c r="G228" s="23">
        <f t="shared" si="56"/>
        <v>0</v>
      </c>
      <c r="H228" s="23">
        <f t="shared" si="57"/>
        <v>0</v>
      </c>
      <c r="I228" s="23">
        <f t="shared" si="58"/>
        <v>0</v>
      </c>
      <c r="J228" s="23">
        <f t="shared" si="59"/>
        <v>0</v>
      </c>
      <c r="K228">
        <f t="shared" si="60"/>
        <v>0</v>
      </c>
    </row>
    <row r="229" spans="1:11" ht="22.5" x14ac:dyDescent="0.2">
      <c r="A229" s="6">
        <v>44</v>
      </c>
      <c r="B229" s="5" t="s">
        <v>87</v>
      </c>
      <c r="C229" s="6" t="s">
        <v>4</v>
      </c>
      <c r="D229" s="14">
        <v>300</v>
      </c>
      <c r="E229" s="73"/>
      <c r="F229" s="58"/>
      <c r="G229" s="23">
        <f t="shared" si="56"/>
        <v>0</v>
      </c>
      <c r="H229" s="23">
        <f t="shared" si="57"/>
        <v>0</v>
      </c>
      <c r="I229" s="23">
        <f t="shared" si="58"/>
        <v>0</v>
      </c>
      <c r="J229" s="23">
        <f t="shared" si="59"/>
        <v>0</v>
      </c>
      <c r="K229">
        <f t="shared" si="60"/>
        <v>0</v>
      </c>
    </row>
    <row r="230" spans="1:11" ht="22.5" x14ac:dyDescent="0.2">
      <c r="A230" s="6">
        <v>45</v>
      </c>
      <c r="B230" s="5" t="s">
        <v>41</v>
      </c>
      <c r="C230" s="6" t="s">
        <v>4</v>
      </c>
      <c r="D230" s="14">
        <v>120</v>
      </c>
      <c r="E230" s="73"/>
      <c r="F230" s="58"/>
      <c r="G230" s="23">
        <f t="shared" si="56"/>
        <v>0</v>
      </c>
      <c r="H230" s="23">
        <f t="shared" si="57"/>
        <v>0</v>
      </c>
      <c r="I230" s="23">
        <f t="shared" si="58"/>
        <v>0</v>
      </c>
      <c r="J230" s="23">
        <f t="shared" si="59"/>
        <v>0</v>
      </c>
      <c r="K230">
        <f t="shared" si="60"/>
        <v>0</v>
      </c>
    </row>
    <row r="231" spans="1:11" ht="33.75" x14ac:dyDescent="0.2">
      <c r="A231" s="6">
        <v>46</v>
      </c>
      <c r="B231" s="10" t="s">
        <v>112</v>
      </c>
      <c r="C231" s="6" t="s">
        <v>4</v>
      </c>
      <c r="D231" s="14">
        <v>1200</v>
      </c>
      <c r="E231" s="73"/>
      <c r="F231" s="58"/>
      <c r="G231" s="23">
        <f t="shared" si="56"/>
        <v>0</v>
      </c>
      <c r="H231" s="23">
        <f t="shared" si="57"/>
        <v>0</v>
      </c>
      <c r="I231" s="23">
        <f t="shared" si="58"/>
        <v>0</v>
      </c>
      <c r="J231" s="23">
        <f t="shared" si="59"/>
        <v>0</v>
      </c>
      <c r="K231">
        <f t="shared" si="60"/>
        <v>0</v>
      </c>
    </row>
    <row r="232" spans="1:11" ht="22.5" x14ac:dyDescent="0.2">
      <c r="A232" s="6">
        <v>47</v>
      </c>
      <c r="B232" s="10" t="s">
        <v>88</v>
      </c>
      <c r="C232" s="6" t="s">
        <v>4</v>
      </c>
      <c r="D232" s="14">
        <v>1400</v>
      </c>
      <c r="E232" s="73"/>
      <c r="F232" s="58"/>
      <c r="G232" s="23">
        <f t="shared" si="56"/>
        <v>0</v>
      </c>
      <c r="H232" s="23">
        <f t="shared" si="57"/>
        <v>0</v>
      </c>
      <c r="I232" s="23">
        <f t="shared" si="58"/>
        <v>0</v>
      </c>
      <c r="J232" s="23">
        <f t="shared" si="59"/>
        <v>0</v>
      </c>
      <c r="K232">
        <f t="shared" si="60"/>
        <v>0</v>
      </c>
    </row>
    <row r="233" spans="1:11" ht="22.5" x14ac:dyDescent="0.2">
      <c r="A233" s="6">
        <v>48</v>
      </c>
      <c r="B233" s="10" t="s">
        <v>89</v>
      </c>
      <c r="C233" s="6" t="s">
        <v>4</v>
      </c>
      <c r="D233" s="14">
        <v>10</v>
      </c>
      <c r="E233" s="73"/>
      <c r="F233" s="58"/>
      <c r="G233" s="23">
        <f t="shared" si="56"/>
        <v>0</v>
      </c>
      <c r="H233" s="23">
        <f t="shared" si="57"/>
        <v>0</v>
      </c>
      <c r="I233" s="23">
        <f t="shared" si="58"/>
        <v>0</v>
      </c>
      <c r="J233" s="23">
        <f t="shared" si="59"/>
        <v>0</v>
      </c>
      <c r="K233">
        <f t="shared" si="60"/>
        <v>0</v>
      </c>
    </row>
    <row r="234" spans="1:11" ht="22.5" x14ac:dyDescent="0.2">
      <c r="A234" s="6">
        <v>49</v>
      </c>
      <c r="B234" s="5" t="s">
        <v>269</v>
      </c>
      <c r="C234" s="6" t="s">
        <v>5</v>
      </c>
      <c r="D234" s="14">
        <v>200</v>
      </c>
      <c r="E234" s="73"/>
      <c r="F234" s="58"/>
      <c r="G234" s="23">
        <f t="shared" si="56"/>
        <v>0</v>
      </c>
      <c r="H234" s="23">
        <f t="shared" si="57"/>
        <v>0</v>
      </c>
      <c r="I234" s="23">
        <f t="shared" si="58"/>
        <v>0</v>
      </c>
      <c r="J234" s="23">
        <f t="shared" si="59"/>
        <v>0</v>
      </c>
      <c r="K234">
        <f t="shared" si="60"/>
        <v>0</v>
      </c>
    </row>
    <row r="235" spans="1:11" x14ac:dyDescent="0.2">
      <c r="A235" s="6">
        <v>51</v>
      </c>
      <c r="B235" s="13" t="s">
        <v>123</v>
      </c>
      <c r="C235" s="6" t="s">
        <v>4</v>
      </c>
      <c r="D235" s="30">
        <v>100</v>
      </c>
      <c r="E235" s="73"/>
      <c r="F235" s="58"/>
      <c r="G235" s="23">
        <f t="shared" si="56"/>
        <v>0</v>
      </c>
      <c r="H235" s="23">
        <f t="shared" si="57"/>
        <v>0</v>
      </c>
      <c r="I235" s="23">
        <f t="shared" si="58"/>
        <v>0</v>
      </c>
      <c r="J235" s="23">
        <f t="shared" si="59"/>
        <v>0</v>
      </c>
      <c r="K235">
        <f t="shared" si="60"/>
        <v>0</v>
      </c>
    </row>
    <row r="236" spans="1:11" ht="33.75" x14ac:dyDescent="0.2">
      <c r="A236" s="6">
        <v>52</v>
      </c>
      <c r="B236" s="12" t="s">
        <v>124</v>
      </c>
      <c r="C236" s="6" t="s">
        <v>4</v>
      </c>
      <c r="D236" s="30">
        <v>4000</v>
      </c>
      <c r="E236" s="73"/>
      <c r="F236" s="58"/>
      <c r="G236" s="23">
        <f t="shared" si="56"/>
        <v>0</v>
      </c>
      <c r="H236" s="23">
        <f t="shared" si="57"/>
        <v>0</v>
      </c>
      <c r="I236" s="23">
        <f t="shared" si="58"/>
        <v>0</v>
      </c>
      <c r="J236" s="23">
        <f t="shared" si="59"/>
        <v>0</v>
      </c>
      <c r="K236">
        <f t="shared" si="60"/>
        <v>0</v>
      </c>
    </row>
    <row r="237" spans="1:11" ht="33.75" x14ac:dyDescent="0.2">
      <c r="A237" s="6">
        <v>53</v>
      </c>
      <c r="B237" s="5" t="s">
        <v>163</v>
      </c>
      <c r="C237" s="6" t="s">
        <v>4</v>
      </c>
      <c r="D237" s="14">
        <f>10</f>
        <v>10</v>
      </c>
      <c r="E237" s="73"/>
      <c r="F237" s="58"/>
      <c r="G237" s="23">
        <f t="shared" si="56"/>
        <v>0</v>
      </c>
      <c r="H237" s="23">
        <f t="shared" si="57"/>
        <v>0</v>
      </c>
      <c r="I237" s="23">
        <f t="shared" si="58"/>
        <v>0</v>
      </c>
      <c r="J237" s="23">
        <f t="shared" si="59"/>
        <v>0</v>
      </c>
      <c r="K237">
        <f t="shared" si="60"/>
        <v>0</v>
      </c>
    </row>
    <row r="238" spans="1:11" ht="22.5" x14ac:dyDescent="0.2">
      <c r="A238" s="6">
        <v>54</v>
      </c>
      <c r="B238" s="10" t="s">
        <v>164</v>
      </c>
      <c r="C238" s="6" t="s">
        <v>4</v>
      </c>
      <c r="D238" s="14">
        <f>20</f>
        <v>20</v>
      </c>
      <c r="E238" s="73"/>
      <c r="F238" s="58"/>
      <c r="G238" s="23">
        <f t="shared" si="56"/>
        <v>0</v>
      </c>
      <c r="H238" s="23">
        <f t="shared" si="57"/>
        <v>0</v>
      </c>
      <c r="I238" s="23">
        <f t="shared" si="58"/>
        <v>0</v>
      </c>
      <c r="J238" s="23">
        <f t="shared" si="59"/>
        <v>0</v>
      </c>
      <c r="K238">
        <f t="shared" si="60"/>
        <v>0</v>
      </c>
    </row>
    <row r="239" spans="1:11" ht="45" x14ac:dyDescent="0.2">
      <c r="A239" s="6">
        <v>55</v>
      </c>
      <c r="B239" s="5" t="s">
        <v>153</v>
      </c>
      <c r="C239" s="6" t="s">
        <v>4</v>
      </c>
      <c r="D239" s="14">
        <f>50</f>
        <v>50</v>
      </c>
      <c r="E239" s="73"/>
      <c r="F239" s="58"/>
      <c r="G239" s="23">
        <f t="shared" si="56"/>
        <v>0</v>
      </c>
      <c r="H239" s="23">
        <f t="shared" si="57"/>
        <v>0</v>
      </c>
      <c r="I239" s="23">
        <f t="shared" si="58"/>
        <v>0</v>
      </c>
      <c r="J239" s="23">
        <f t="shared" si="59"/>
        <v>0</v>
      </c>
      <c r="K239">
        <f t="shared" si="60"/>
        <v>0</v>
      </c>
    </row>
    <row r="240" spans="1:11" ht="22.5" x14ac:dyDescent="0.2">
      <c r="A240" s="6">
        <v>56</v>
      </c>
      <c r="B240" s="5" t="s">
        <v>270</v>
      </c>
      <c r="C240" s="6" t="s">
        <v>4</v>
      </c>
      <c r="D240" s="14">
        <f>130+50</f>
        <v>180</v>
      </c>
      <c r="E240" s="73"/>
      <c r="F240" s="58"/>
      <c r="G240" s="23">
        <f t="shared" si="56"/>
        <v>0</v>
      </c>
      <c r="H240" s="23">
        <f t="shared" si="57"/>
        <v>0</v>
      </c>
      <c r="I240" s="23">
        <f t="shared" si="58"/>
        <v>0</v>
      </c>
      <c r="J240" s="23">
        <f t="shared" si="59"/>
        <v>0</v>
      </c>
      <c r="K240">
        <f t="shared" si="60"/>
        <v>0</v>
      </c>
    </row>
    <row r="241" spans="1:11" ht="45" x14ac:dyDescent="0.2">
      <c r="A241" s="6">
        <v>57</v>
      </c>
      <c r="B241" s="5" t="s">
        <v>90</v>
      </c>
      <c r="C241" s="6" t="s">
        <v>6</v>
      </c>
      <c r="D241" s="14">
        <v>1400</v>
      </c>
      <c r="E241" s="73"/>
      <c r="F241" s="58"/>
      <c r="G241" s="23">
        <f t="shared" si="56"/>
        <v>0</v>
      </c>
      <c r="H241" s="23">
        <f t="shared" si="57"/>
        <v>0</v>
      </c>
      <c r="I241" s="23">
        <f t="shared" si="58"/>
        <v>0</v>
      </c>
      <c r="J241" s="23">
        <f t="shared" si="59"/>
        <v>0</v>
      </c>
      <c r="K241">
        <f t="shared" si="60"/>
        <v>0</v>
      </c>
    </row>
    <row r="242" spans="1:11" ht="22.5" x14ac:dyDescent="0.2">
      <c r="A242" s="6">
        <v>58</v>
      </c>
      <c r="B242" s="5" t="s">
        <v>45</v>
      </c>
      <c r="C242" s="6" t="s">
        <v>4</v>
      </c>
      <c r="D242" s="14">
        <v>600</v>
      </c>
      <c r="E242" s="73"/>
      <c r="F242" s="58"/>
      <c r="G242" s="23">
        <f t="shared" si="56"/>
        <v>0</v>
      </c>
      <c r="H242" s="23">
        <f t="shared" si="57"/>
        <v>0</v>
      </c>
      <c r="I242" s="23">
        <f t="shared" si="58"/>
        <v>0</v>
      </c>
      <c r="J242" s="23">
        <f t="shared" si="59"/>
        <v>0</v>
      </c>
      <c r="K242">
        <f t="shared" si="60"/>
        <v>0</v>
      </c>
    </row>
    <row r="243" spans="1:11" x14ac:dyDescent="0.2">
      <c r="A243" s="6">
        <v>59</v>
      </c>
      <c r="B243" s="5" t="s">
        <v>154</v>
      </c>
      <c r="C243" s="6" t="s">
        <v>4</v>
      </c>
      <c r="D243" s="14">
        <v>50</v>
      </c>
      <c r="E243" s="73"/>
      <c r="F243" s="58"/>
      <c r="G243" s="23">
        <f t="shared" si="56"/>
        <v>0</v>
      </c>
      <c r="H243" s="23">
        <f t="shared" si="57"/>
        <v>0</v>
      </c>
      <c r="I243" s="23">
        <f t="shared" si="58"/>
        <v>0</v>
      </c>
      <c r="J243" s="23">
        <f t="shared" si="59"/>
        <v>0</v>
      </c>
      <c r="K243">
        <f t="shared" si="60"/>
        <v>0</v>
      </c>
    </row>
    <row r="244" spans="1:11" x14ac:dyDescent="0.2">
      <c r="A244" s="6">
        <v>60</v>
      </c>
      <c r="B244" s="5" t="s">
        <v>46</v>
      </c>
      <c r="C244" s="6" t="s">
        <v>4</v>
      </c>
      <c r="D244" s="14">
        <v>150</v>
      </c>
      <c r="E244" s="73"/>
      <c r="F244" s="58"/>
      <c r="G244" s="23">
        <f t="shared" si="56"/>
        <v>0</v>
      </c>
      <c r="H244" s="23">
        <f t="shared" si="57"/>
        <v>0</v>
      </c>
      <c r="I244" s="23">
        <f t="shared" si="58"/>
        <v>0</v>
      </c>
      <c r="J244" s="23">
        <f t="shared" si="59"/>
        <v>0</v>
      </c>
      <c r="K244">
        <f t="shared" si="60"/>
        <v>0</v>
      </c>
    </row>
    <row r="245" spans="1:11" x14ac:dyDescent="0.2">
      <c r="A245" s="6">
        <v>61</v>
      </c>
      <c r="B245" s="5" t="s">
        <v>47</v>
      </c>
      <c r="C245" s="6" t="s">
        <v>4</v>
      </c>
      <c r="D245" s="14">
        <v>20</v>
      </c>
      <c r="E245" s="73"/>
      <c r="F245" s="58"/>
      <c r="G245" s="23">
        <f t="shared" si="56"/>
        <v>0</v>
      </c>
      <c r="H245" s="23">
        <f t="shared" si="57"/>
        <v>0</v>
      </c>
      <c r="I245" s="23">
        <f t="shared" si="58"/>
        <v>0</v>
      </c>
      <c r="J245" s="23">
        <f t="shared" si="59"/>
        <v>0</v>
      </c>
      <c r="K245">
        <f t="shared" si="60"/>
        <v>0</v>
      </c>
    </row>
    <row r="246" spans="1:11" ht="45" x14ac:dyDescent="0.2">
      <c r="A246" s="6">
        <v>62</v>
      </c>
      <c r="B246" s="5" t="s">
        <v>91</v>
      </c>
      <c r="C246" s="6" t="s">
        <v>5</v>
      </c>
      <c r="D246" s="14">
        <v>600</v>
      </c>
      <c r="E246" s="73"/>
      <c r="F246" s="58"/>
      <c r="G246" s="23">
        <f t="shared" si="56"/>
        <v>0</v>
      </c>
      <c r="H246" s="23">
        <f t="shared" si="57"/>
        <v>0</v>
      </c>
      <c r="I246" s="23">
        <f t="shared" si="58"/>
        <v>0</v>
      </c>
      <c r="J246" s="23">
        <f t="shared" si="59"/>
        <v>0</v>
      </c>
      <c r="K246">
        <f t="shared" si="60"/>
        <v>0</v>
      </c>
    </row>
    <row r="247" spans="1:11" ht="45" x14ac:dyDescent="0.2">
      <c r="A247" s="6">
        <v>63</v>
      </c>
      <c r="B247" s="5" t="s">
        <v>158</v>
      </c>
      <c r="C247" s="6" t="s">
        <v>5</v>
      </c>
      <c r="D247" s="14">
        <v>350</v>
      </c>
      <c r="E247" s="73"/>
      <c r="F247" s="58"/>
      <c r="G247" s="23">
        <f t="shared" si="56"/>
        <v>0</v>
      </c>
      <c r="H247" s="23">
        <f t="shared" si="57"/>
        <v>0</v>
      </c>
      <c r="I247" s="23">
        <f t="shared" si="58"/>
        <v>0</v>
      </c>
      <c r="J247" s="23">
        <f t="shared" si="59"/>
        <v>0</v>
      </c>
      <c r="K247">
        <f t="shared" si="60"/>
        <v>0</v>
      </c>
    </row>
    <row r="248" spans="1:11" ht="33.75" x14ac:dyDescent="0.2">
      <c r="A248" s="6">
        <v>64</v>
      </c>
      <c r="B248" s="5" t="s">
        <v>152</v>
      </c>
      <c r="C248" s="6" t="s">
        <v>5</v>
      </c>
      <c r="D248" s="14">
        <v>600</v>
      </c>
      <c r="E248" s="73"/>
      <c r="F248" s="58"/>
      <c r="G248" s="23">
        <f t="shared" si="56"/>
        <v>0</v>
      </c>
      <c r="H248" s="23">
        <f t="shared" si="57"/>
        <v>0</v>
      </c>
      <c r="I248" s="23">
        <f t="shared" si="58"/>
        <v>0</v>
      </c>
      <c r="J248" s="23">
        <f t="shared" si="59"/>
        <v>0</v>
      </c>
      <c r="K248">
        <f t="shared" si="60"/>
        <v>0</v>
      </c>
    </row>
    <row r="249" spans="1:11" ht="56.25" x14ac:dyDescent="0.2">
      <c r="A249" s="6">
        <v>65</v>
      </c>
      <c r="B249" s="5" t="s">
        <v>132</v>
      </c>
      <c r="C249" s="6" t="s">
        <v>4</v>
      </c>
      <c r="D249" s="14">
        <v>140</v>
      </c>
      <c r="E249" s="73"/>
      <c r="F249" s="58"/>
      <c r="G249" s="23">
        <f t="shared" si="56"/>
        <v>0</v>
      </c>
      <c r="H249" s="23">
        <f t="shared" si="57"/>
        <v>0</v>
      </c>
      <c r="I249" s="23">
        <f t="shared" si="58"/>
        <v>0</v>
      </c>
      <c r="J249" s="23">
        <f t="shared" si="59"/>
        <v>0</v>
      </c>
      <c r="K249">
        <f t="shared" si="60"/>
        <v>0</v>
      </c>
    </row>
    <row r="250" spans="1:11" ht="67.5" x14ac:dyDescent="0.2">
      <c r="A250" s="6">
        <v>67</v>
      </c>
      <c r="B250" s="26" t="s">
        <v>197</v>
      </c>
      <c r="C250" s="25" t="s">
        <v>4</v>
      </c>
      <c r="D250" s="30">
        <v>20</v>
      </c>
      <c r="E250" s="73"/>
      <c r="F250" s="58"/>
      <c r="G250" s="23">
        <f t="shared" ref="G250:G274" si="61">E250+E250*F250/100</f>
        <v>0</v>
      </c>
      <c r="H250" s="23">
        <f t="shared" ref="H250:H274" si="62">D250*E250</f>
        <v>0</v>
      </c>
      <c r="I250" s="23">
        <f t="shared" ref="I250:I274" si="63">D250*K250</f>
        <v>0</v>
      </c>
      <c r="J250" s="23">
        <f t="shared" ref="J250:J274" si="64">H250+I250</f>
        <v>0</v>
      </c>
      <c r="K250">
        <f t="shared" ref="K250:K274" si="65">E250*F250/100</f>
        <v>0</v>
      </c>
    </row>
    <row r="251" spans="1:11" x14ac:dyDescent="0.2">
      <c r="A251" s="6">
        <v>68</v>
      </c>
      <c r="B251" s="10" t="s">
        <v>48</v>
      </c>
      <c r="C251" s="6" t="s">
        <v>4</v>
      </c>
      <c r="D251" s="14">
        <f>25+20</f>
        <v>45</v>
      </c>
      <c r="E251" s="73"/>
      <c r="F251" s="58"/>
      <c r="G251" s="23">
        <f t="shared" si="61"/>
        <v>0</v>
      </c>
      <c r="H251" s="23">
        <f t="shared" si="62"/>
        <v>0</v>
      </c>
      <c r="I251" s="23">
        <f t="shared" si="63"/>
        <v>0</v>
      </c>
      <c r="J251" s="23">
        <f t="shared" si="64"/>
        <v>0</v>
      </c>
      <c r="K251">
        <f t="shared" si="65"/>
        <v>0</v>
      </c>
    </row>
    <row r="252" spans="1:11" ht="22.5" x14ac:dyDescent="0.2">
      <c r="A252" s="6">
        <v>69</v>
      </c>
      <c r="B252" s="10" t="s">
        <v>178</v>
      </c>
      <c r="C252" s="6" t="s">
        <v>172</v>
      </c>
      <c r="D252" s="14">
        <f>380</f>
        <v>380</v>
      </c>
      <c r="E252" s="73"/>
      <c r="F252" s="58"/>
      <c r="G252" s="23">
        <f t="shared" si="61"/>
        <v>0</v>
      </c>
      <c r="H252" s="23">
        <f t="shared" si="62"/>
        <v>0</v>
      </c>
      <c r="I252" s="23">
        <f t="shared" si="63"/>
        <v>0</v>
      </c>
      <c r="J252" s="23">
        <f t="shared" si="64"/>
        <v>0</v>
      </c>
      <c r="K252">
        <f t="shared" si="65"/>
        <v>0</v>
      </c>
    </row>
    <row r="253" spans="1:11" ht="22.5" x14ac:dyDescent="0.2">
      <c r="A253" s="6">
        <v>70</v>
      </c>
      <c r="B253" s="10" t="s">
        <v>179</v>
      </c>
      <c r="C253" s="6" t="s">
        <v>172</v>
      </c>
      <c r="D253" s="14">
        <v>380</v>
      </c>
      <c r="E253" s="73"/>
      <c r="F253" s="58"/>
      <c r="G253" s="23">
        <f t="shared" si="61"/>
        <v>0</v>
      </c>
      <c r="H253" s="23">
        <f t="shared" si="62"/>
        <v>0</v>
      </c>
      <c r="I253" s="23">
        <f t="shared" si="63"/>
        <v>0</v>
      </c>
      <c r="J253" s="23">
        <f t="shared" si="64"/>
        <v>0</v>
      </c>
      <c r="K253">
        <f t="shared" si="65"/>
        <v>0</v>
      </c>
    </row>
    <row r="254" spans="1:11" ht="56.25" x14ac:dyDescent="0.2">
      <c r="A254" s="6">
        <v>71</v>
      </c>
      <c r="B254" s="5" t="s">
        <v>49</v>
      </c>
      <c r="C254" s="6" t="s">
        <v>4</v>
      </c>
      <c r="D254" s="14">
        <f>20+20</f>
        <v>40</v>
      </c>
      <c r="E254" s="73"/>
      <c r="F254" s="58"/>
      <c r="G254" s="23">
        <f t="shared" si="61"/>
        <v>0</v>
      </c>
      <c r="H254" s="23">
        <f t="shared" si="62"/>
        <v>0</v>
      </c>
      <c r="I254" s="23">
        <f t="shared" si="63"/>
        <v>0</v>
      </c>
      <c r="J254" s="23">
        <f t="shared" si="64"/>
        <v>0</v>
      </c>
      <c r="K254">
        <f t="shared" si="65"/>
        <v>0</v>
      </c>
    </row>
    <row r="255" spans="1:11" ht="33.75" x14ac:dyDescent="0.2">
      <c r="A255" s="6">
        <v>72</v>
      </c>
      <c r="B255" s="5" t="s">
        <v>50</v>
      </c>
      <c r="C255" s="6" t="s">
        <v>4</v>
      </c>
      <c r="D255" s="14">
        <f>60</f>
        <v>60</v>
      </c>
      <c r="E255" s="73"/>
      <c r="F255" s="58"/>
      <c r="G255" s="23">
        <f t="shared" si="61"/>
        <v>0</v>
      </c>
      <c r="H255" s="23">
        <f t="shared" si="62"/>
        <v>0</v>
      </c>
      <c r="I255" s="23">
        <f t="shared" si="63"/>
        <v>0</v>
      </c>
      <c r="J255" s="23">
        <f t="shared" si="64"/>
        <v>0</v>
      </c>
      <c r="K255">
        <f t="shared" si="65"/>
        <v>0</v>
      </c>
    </row>
    <row r="256" spans="1:11" ht="56.25" x14ac:dyDescent="0.2">
      <c r="A256" s="6">
        <v>73</v>
      </c>
      <c r="B256" s="5" t="s">
        <v>92</v>
      </c>
      <c r="C256" s="6" t="s">
        <v>42</v>
      </c>
      <c r="D256" s="14">
        <v>100</v>
      </c>
      <c r="E256" s="73"/>
      <c r="F256" s="58"/>
      <c r="G256" s="23">
        <f t="shared" si="61"/>
        <v>0</v>
      </c>
      <c r="H256" s="23">
        <f t="shared" si="62"/>
        <v>0</v>
      </c>
      <c r="I256" s="23">
        <f t="shared" si="63"/>
        <v>0</v>
      </c>
      <c r="J256" s="23">
        <f t="shared" si="64"/>
        <v>0</v>
      </c>
      <c r="K256">
        <f t="shared" si="65"/>
        <v>0</v>
      </c>
    </row>
    <row r="257" spans="1:11" ht="22.5" x14ac:dyDescent="0.2">
      <c r="A257" s="6">
        <v>74</v>
      </c>
      <c r="B257" s="5" t="s">
        <v>271</v>
      </c>
      <c r="C257" s="6" t="s">
        <v>6</v>
      </c>
      <c r="D257" s="14">
        <v>770</v>
      </c>
      <c r="E257" s="73"/>
      <c r="F257" s="58"/>
      <c r="G257" s="23">
        <f t="shared" si="61"/>
        <v>0</v>
      </c>
      <c r="H257" s="23">
        <f t="shared" si="62"/>
        <v>0</v>
      </c>
      <c r="I257" s="23">
        <f t="shared" si="63"/>
        <v>0</v>
      </c>
      <c r="J257" s="23">
        <f t="shared" si="64"/>
        <v>0</v>
      </c>
      <c r="K257">
        <f t="shared" si="65"/>
        <v>0</v>
      </c>
    </row>
    <row r="258" spans="1:11" ht="45" x14ac:dyDescent="0.2">
      <c r="A258" s="6">
        <v>75</v>
      </c>
      <c r="B258" s="27" t="s">
        <v>217</v>
      </c>
      <c r="C258" s="25" t="s">
        <v>172</v>
      </c>
      <c r="D258" s="30">
        <v>10</v>
      </c>
      <c r="E258" s="73"/>
      <c r="F258" s="58"/>
      <c r="G258" s="23">
        <f t="shared" si="61"/>
        <v>0</v>
      </c>
      <c r="H258" s="23">
        <f t="shared" si="62"/>
        <v>0</v>
      </c>
      <c r="I258" s="23">
        <f t="shared" si="63"/>
        <v>0</v>
      </c>
      <c r="J258" s="23">
        <f t="shared" si="64"/>
        <v>0</v>
      </c>
      <c r="K258">
        <f t="shared" si="65"/>
        <v>0</v>
      </c>
    </row>
    <row r="259" spans="1:11" ht="56.25" x14ac:dyDescent="0.2">
      <c r="A259" s="6">
        <v>76</v>
      </c>
      <c r="B259" s="12" t="s">
        <v>105</v>
      </c>
      <c r="C259" s="6" t="s">
        <v>4</v>
      </c>
      <c r="D259" s="30">
        <v>20</v>
      </c>
      <c r="E259" s="73"/>
      <c r="F259" s="58"/>
      <c r="G259" s="23">
        <f t="shared" si="61"/>
        <v>0</v>
      </c>
      <c r="H259" s="23">
        <f t="shared" si="62"/>
        <v>0</v>
      </c>
      <c r="I259" s="23">
        <f t="shared" si="63"/>
        <v>0</v>
      </c>
      <c r="J259" s="23">
        <f t="shared" si="64"/>
        <v>0</v>
      </c>
      <c r="K259">
        <f t="shared" si="65"/>
        <v>0</v>
      </c>
    </row>
    <row r="260" spans="1:11" ht="56.25" x14ac:dyDescent="0.2">
      <c r="A260" s="6">
        <v>77</v>
      </c>
      <c r="B260" s="12" t="s">
        <v>55</v>
      </c>
      <c r="C260" s="6" t="s">
        <v>4</v>
      </c>
      <c r="D260" s="30">
        <v>760</v>
      </c>
      <c r="E260" s="73"/>
      <c r="F260" s="58"/>
      <c r="G260" s="23">
        <f t="shared" si="61"/>
        <v>0</v>
      </c>
      <c r="H260" s="23">
        <f t="shared" si="62"/>
        <v>0</v>
      </c>
      <c r="I260" s="23">
        <f t="shared" si="63"/>
        <v>0</v>
      </c>
      <c r="J260" s="23">
        <f t="shared" si="64"/>
        <v>0</v>
      </c>
      <c r="K260">
        <f t="shared" si="65"/>
        <v>0</v>
      </c>
    </row>
    <row r="261" spans="1:11" ht="45" x14ac:dyDescent="0.2">
      <c r="A261" s="6">
        <v>78</v>
      </c>
      <c r="B261" s="12" t="s">
        <v>102</v>
      </c>
      <c r="C261" s="6" t="s">
        <v>4</v>
      </c>
      <c r="D261" s="30">
        <v>760</v>
      </c>
      <c r="E261" s="73"/>
      <c r="F261" s="58"/>
      <c r="G261" s="23">
        <f t="shared" si="61"/>
        <v>0</v>
      </c>
      <c r="H261" s="23">
        <f t="shared" si="62"/>
        <v>0</v>
      </c>
      <c r="I261" s="23">
        <f t="shared" si="63"/>
        <v>0</v>
      </c>
      <c r="J261" s="23">
        <f t="shared" si="64"/>
        <v>0</v>
      </c>
      <c r="K261">
        <f t="shared" si="65"/>
        <v>0</v>
      </c>
    </row>
    <row r="262" spans="1:11" x14ac:dyDescent="0.2">
      <c r="A262" s="6">
        <v>79</v>
      </c>
      <c r="B262" s="5" t="s">
        <v>272</v>
      </c>
      <c r="C262" s="6" t="s">
        <v>5</v>
      </c>
      <c r="D262" s="14">
        <v>20</v>
      </c>
      <c r="E262" s="73"/>
      <c r="F262" s="58"/>
      <c r="G262" s="23">
        <f t="shared" si="61"/>
        <v>0</v>
      </c>
      <c r="H262" s="23">
        <f t="shared" si="62"/>
        <v>0</v>
      </c>
      <c r="I262" s="23">
        <f t="shared" si="63"/>
        <v>0</v>
      </c>
      <c r="J262" s="23">
        <f t="shared" si="64"/>
        <v>0</v>
      </c>
      <c r="K262">
        <f t="shared" si="65"/>
        <v>0</v>
      </c>
    </row>
    <row r="263" spans="1:11" ht="22.5" x14ac:dyDescent="0.2">
      <c r="A263" s="6">
        <v>80</v>
      </c>
      <c r="B263" s="5" t="s">
        <v>184</v>
      </c>
      <c r="C263" s="6" t="s">
        <v>5</v>
      </c>
      <c r="D263" s="14">
        <v>80</v>
      </c>
      <c r="E263" s="73"/>
      <c r="F263" s="58"/>
      <c r="G263" s="23">
        <f t="shared" si="61"/>
        <v>0</v>
      </c>
      <c r="H263" s="23">
        <f t="shared" si="62"/>
        <v>0</v>
      </c>
      <c r="I263" s="23">
        <f t="shared" si="63"/>
        <v>0</v>
      </c>
      <c r="J263" s="23">
        <f t="shared" si="64"/>
        <v>0</v>
      </c>
      <c r="K263">
        <f t="shared" si="65"/>
        <v>0</v>
      </c>
    </row>
    <row r="264" spans="1:11" ht="56.25" x14ac:dyDescent="0.2">
      <c r="A264" s="6">
        <v>81</v>
      </c>
      <c r="B264" s="26" t="s">
        <v>199</v>
      </c>
      <c r="C264" s="25" t="s">
        <v>4</v>
      </c>
      <c r="D264" s="30">
        <v>25</v>
      </c>
      <c r="E264" s="73"/>
      <c r="F264" s="58"/>
      <c r="G264" s="23">
        <f t="shared" si="61"/>
        <v>0</v>
      </c>
      <c r="H264" s="23">
        <f t="shared" si="62"/>
        <v>0</v>
      </c>
      <c r="I264" s="23">
        <f t="shared" si="63"/>
        <v>0</v>
      </c>
      <c r="J264" s="23">
        <f t="shared" si="64"/>
        <v>0</v>
      </c>
      <c r="K264">
        <f t="shared" si="65"/>
        <v>0</v>
      </c>
    </row>
    <row r="265" spans="1:11" ht="101.25" x14ac:dyDescent="0.2">
      <c r="A265" s="6">
        <v>82</v>
      </c>
      <c r="B265" s="12" t="s">
        <v>104</v>
      </c>
      <c r="C265" s="6" t="s">
        <v>4</v>
      </c>
      <c r="D265" s="30">
        <v>680</v>
      </c>
      <c r="E265" s="73"/>
      <c r="F265" s="58"/>
      <c r="G265" s="23">
        <f t="shared" si="61"/>
        <v>0</v>
      </c>
      <c r="H265" s="23">
        <f t="shared" si="62"/>
        <v>0</v>
      </c>
      <c r="I265" s="23">
        <f t="shared" si="63"/>
        <v>0</v>
      </c>
      <c r="J265" s="23">
        <f t="shared" si="64"/>
        <v>0</v>
      </c>
      <c r="K265">
        <f t="shared" si="65"/>
        <v>0</v>
      </c>
    </row>
    <row r="266" spans="1:11" ht="90" x14ac:dyDescent="0.2">
      <c r="A266" s="6">
        <v>83</v>
      </c>
      <c r="B266" s="12" t="s">
        <v>103</v>
      </c>
      <c r="C266" s="6" t="s">
        <v>4</v>
      </c>
      <c r="D266" s="30">
        <v>680</v>
      </c>
      <c r="E266" s="73"/>
      <c r="F266" s="58"/>
      <c r="G266" s="23">
        <f t="shared" si="61"/>
        <v>0</v>
      </c>
      <c r="H266" s="23">
        <f t="shared" si="62"/>
        <v>0</v>
      </c>
      <c r="I266" s="23">
        <f t="shared" si="63"/>
        <v>0</v>
      </c>
      <c r="J266" s="23">
        <f t="shared" si="64"/>
        <v>0</v>
      </c>
      <c r="K266">
        <f t="shared" si="65"/>
        <v>0</v>
      </c>
    </row>
    <row r="267" spans="1:11" ht="22.5" x14ac:dyDescent="0.2">
      <c r="A267" s="6">
        <v>84</v>
      </c>
      <c r="B267" s="12" t="s">
        <v>128</v>
      </c>
      <c r="C267" s="6" t="s">
        <v>4</v>
      </c>
      <c r="D267" s="30">
        <v>700</v>
      </c>
      <c r="E267" s="73"/>
      <c r="F267" s="58"/>
      <c r="G267" s="23">
        <f t="shared" si="61"/>
        <v>0</v>
      </c>
      <c r="H267" s="23">
        <f t="shared" si="62"/>
        <v>0</v>
      </c>
      <c r="I267" s="23">
        <f t="shared" si="63"/>
        <v>0</v>
      </c>
      <c r="J267" s="23">
        <f t="shared" si="64"/>
        <v>0</v>
      </c>
      <c r="K267">
        <f t="shared" si="65"/>
        <v>0</v>
      </c>
    </row>
    <row r="268" spans="1:11" ht="45" x14ac:dyDescent="0.2">
      <c r="A268" s="6">
        <v>85</v>
      </c>
      <c r="B268" s="12" t="s">
        <v>126</v>
      </c>
      <c r="C268" s="6" t="s">
        <v>4</v>
      </c>
      <c r="D268" s="30">
        <v>40</v>
      </c>
      <c r="E268" s="73"/>
      <c r="F268" s="58"/>
      <c r="G268" s="23">
        <f t="shared" si="61"/>
        <v>0</v>
      </c>
      <c r="H268" s="23">
        <f t="shared" si="62"/>
        <v>0</v>
      </c>
      <c r="I268" s="23">
        <f t="shared" si="63"/>
        <v>0</v>
      </c>
      <c r="J268" s="23">
        <f t="shared" si="64"/>
        <v>0</v>
      </c>
      <c r="K268">
        <f t="shared" si="65"/>
        <v>0</v>
      </c>
    </row>
    <row r="269" spans="1:11" ht="33.75" x14ac:dyDescent="0.2">
      <c r="A269" s="6">
        <v>86</v>
      </c>
      <c r="B269" s="5" t="s">
        <v>127</v>
      </c>
      <c r="C269" s="6" t="s">
        <v>4</v>
      </c>
      <c r="D269" s="14">
        <v>1200</v>
      </c>
      <c r="E269" s="73"/>
      <c r="F269" s="58"/>
      <c r="G269" s="23">
        <f t="shared" si="61"/>
        <v>0</v>
      </c>
      <c r="H269" s="23">
        <f t="shared" si="62"/>
        <v>0</v>
      </c>
      <c r="I269" s="23">
        <f t="shared" si="63"/>
        <v>0</v>
      </c>
      <c r="J269" s="23">
        <f t="shared" si="64"/>
        <v>0</v>
      </c>
      <c r="K269">
        <f t="shared" si="65"/>
        <v>0</v>
      </c>
    </row>
    <row r="270" spans="1:11" ht="67.5" x14ac:dyDescent="0.2">
      <c r="A270" s="25">
        <v>88</v>
      </c>
      <c r="B270" s="12" t="s">
        <v>125</v>
      </c>
      <c r="C270" s="6" t="s">
        <v>4</v>
      </c>
      <c r="D270" s="25">
        <v>850</v>
      </c>
      <c r="E270" s="73"/>
      <c r="F270" s="58"/>
      <c r="G270" s="23">
        <f t="shared" si="61"/>
        <v>0</v>
      </c>
      <c r="H270" s="23">
        <f t="shared" si="62"/>
        <v>0</v>
      </c>
      <c r="I270" s="23">
        <f t="shared" si="63"/>
        <v>0</v>
      </c>
      <c r="J270" s="23">
        <f t="shared" si="64"/>
        <v>0</v>
      </c>
      <c r="K270">
        <f t="shared" si="65"/>
        <v>0</v>
      </c>
    </row>
    <row r="271" spans="1:11" x14ac:dyDescent="0.2">
      <c r="A271" s="25">
        <v>90</v>
      </c>
      <c r="B271" s="5" t="s">
        <v>273</v>
      </c>
      <c r="C271" s="6" t="s">
        <v>4</v>
      </c>
      <c r="D271" s="6">
        <f>200</f>
        <v>200</v>
      </c>
      <c r="E271" s="73"/>
      <c r="F271" s="58"/>
      <c r="G271" s="23">
        <f t="shared" si="61"/>
        <v>0</v>
      </c>
      <c r="H271" s="23">
        <f t="shared" si="62"/>
        <v>0</v>
      </c>
      <c r="I271" s="23">
        <f t="shared" si="63"/>
        <v>0</v>
      </c>
      <c r="J271" s="23">
        <f t="shared" si="64"/>
        <v>0</v>
      </c>
      <c r="K271">
        <f t="shared" si="65"/>
        <v>0</v>
      </c>
    </row>
    <row r="272" spans="1:11" x14ac:dyDescent="0.2">
      <c r="A272" s="25">
        <v>91</v>
      </c>
      <c r="B272" s="5" t="s">
        <v>274</v>
      </c>
      <c r="C272" s="6" t="s">
        <v>4</v>
      </c>
      <c r="D272" s="6">
        <f>150+50</f>
        <v>200</v>
      </c>
      <c r="E272" s="73"/>
      <c r="F272" s="58"/>
      <c r="G272" s="23">
        <f t="shared" si="61"/>
        <v>0</v>
      </c>
      <c r="H272" s="23">
        <f t="shared" si="62"/>
        <v>0</v>
      </c>
      <c r="I272" s="23">
        <f t="shared" si="63"/>
        <v>0</v>
      </c>
      <c r="J272" s="23">
        <f t="shared" si="64"/>
        <v>0</v>
      </c>
      <c r="K272">
        <f t="shared" si="65"/>
        <v>0</v>
      </c>
    </row>
    <row r="273" spans="1:11" ht="33.75" x14ac:dyDescent="0.2">
      <c r="A273" s="25">
        <v>92</v>
      </c>
      <c r="B273" s="10" t="s">
        <v>195</v>
      </c>
      <c r="C273" s="6" t="s">
        <v>172</v>
      </c>
      <c r="D273" s="6">
        <v>380</v>
      </c>
      <c r="E273" s="73"/>
      <c r="F273" s="58"/>
      <c r="G273" s="23">
        <f t="shared" si="61"/>
        <v>0</v>
      </c>
      <c r="H273" s="23">
        <f t="shared" si="62"/>
        <v>0</v>
      </c>
      <c r="I273" s="23">
        <f t="shared" si="63"/>
        <v>0</v>
      </c>
      <c r="J273" s="23">
        <f t="shared" si="64"/>
        <v>0</v>
      </c>
      <c r="K273">
        <f t="shared" si="65"/>
        <v>0</v>
      </c>
    </row>
    <row r="274" spans="1:11" ht="45" x14ac:dyDescent="0.2">
      <c r="A274" s="25">
        <v>93</v>
      </c>
      <c r="B274" s="5" t="s">
        <v>275</v>
      </c>
      <c r="C274" s="6" t="s">
        <v>4</v>
      </c>
      <c r="D274" s="6">
        <v>80</v>
      </c>
      <c r="E274" s="73"/>
      <c r="F274" s="58"/>
      <c r="G274" s="23">
        <f t="shared" si="61"/>
        <v>0</v>
      </c>
      <c r="H274" s="23">
        <f t="shared" si="62"/>
        <v>0</v>
      </c>
      <c r="I274" s="23">
        <f t="shared" si="63"/>
        <v>0</v>
      </c>
      <c r="J274" s="23">
        <f t="shared" si="64"/>
        <v>0</v>
      </c>
      <c r="K274">
        <f t="shared" si="65"/>
        <v>0</v>
      </c>
    </row>
    <row r="275" spans="1:11" x14ac:dyDescent="0.2">
      <c r="A275" s="25"/>
      <c r="B275" s="42"/>
      <c r="C275" s="25"/>
      <c r="D275" s="25"/>
      <c r="E275" s="73"/>
      <c r="F275" s="58"/>
      <c r="G275" s="23">
        <f>SUM(G189:G274)</f>
        <v>0</v>
      </c>
      <c r="H275" s="23">
        <f t="shared" ref="H275:K275" si="66">SUM(H189:H274)</f>
        <v>0</v>
      </c>
      <c r="I275" s="23">
        <f t="shared" si="66"/>
        <v>0</v>
      </c>
      <c r="J275" s="23">
        <f t="shared" si="66"/>
        <v>0</v>
      </c>
      <c r="K275" s="23">
        <f t="shared" si="66"/>
        <v>0</v>
      </c>
    </row>
  </sheetData>
  <sortState ref="A167:D195">
    <sortCondition ref="A166"/>
  </sortState>
  <mergeCells count="9">
    <mergeCell ref="A149:D149"/>
    <mergeCell ref="A157:D157"/>
    <mergeCell ref="A187:D187"/>
    <mergeCell ref="E21:J21"/>
    <mergeCell ref="E7:J7"/>
    <mergeCell ref="A21:D21"/>
    <mergeCell ref="A7:D7"/>
    <mergeCell ref="A117:D117"/>
    <mergeCell ref="A114:D114"/>
  </mergeCells>
  <phoneticPr fontId="3" type="noConversion"/>
  <pageMargins left="0.25" right="0.25" top="0.75" bottom="0.75" header="0.3" footer="0.3"/>
  <pageSetup paperSize="9"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raport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Rusek</dc:creator>
  <cp:lastModifiedBy>Dell</cp:lastModifiedBy>
  <cp:lastPrinted>2025-11-28T07:19:16Z</cp:lastPrinted>
  <dcterms:created xsi:type="dcterms:W3CDTF">2024-09-23T07:56:31Z</dcterms:created>
  <dcterms:modified xsi:type="dcterms:W3CDTF">2025-11-28T19:37:24Z</dcterms:modified>
</cp:coreProperties>
</file>